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tables/table1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4"/>
  <workbookPr filterPrivacy="1" hidePivotFieldList="1"/>
  <xr:revisionPtr revIDLastSave="0" documentId="8_{04F90870-15F5-4269-B4A8-6C6FAEBAD7A4}" xr6:coauthVersionLast="47" xr6:coauthVersionMax="47" xr10:uidLastSave="{00000000-0000-0000-0000-000000000000}"/>
  <bookViews>
    <workbookView xWindow="-108" yWindow="-108" windowWidth="23256" windowHeight="12720" firstSheet="6" activeTab="6" xr2:uid="{00000000-000D-0000-FFFF-FFFF00000000}"/>
  </bookViews>
  <sheets>
    <sheet name="Start" sheetId="5" r:id="rId1"/>
    <sheet name="Expenses" sheetId="1" r:id="rId2"/>
    <sheet name="In-Kind" sheetId="6" r:id="rId3"/>
    <sheet name="Income" sheetId="2" r:id="rId4"/>
    <sheet name="Profit - Loss Summary" sheetId="3" r:id="rId5"/>
    <sheet name="Application Checklist" sheetId="7" r:id="rId6"/>
    <sheet name="Marketing Plan Checklist" sheetId="8"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 l="1"/>
  <c r="F28" i="6"/>
  <c r="G27" i="6"/>
  <c r="F27" i="6"/>
  <c r="G26" i="6"/>
  <c r="F26" i="6"/>
  <c r="G25" i="6"/>
  <c r="G29" i="6" s="1"/>
  <c r="F25" i="6"/>
  <c r="F29" i="6" s="1"/>
  <c r="G21" i="6"/>
  <c r="F21" i="6"/>
  <c r="G20" i="6"/>
  <c r="F20" i="6"/>
  <c r="G19" i="6"/>
  <c r="G22" i="6" s="1"/>
  <c r="F19" i="6"/>
  <c r="F22" i="6" s="1"/>
  <c r="G15" i="6"/>
  <c r="F15" i="6"/>
  <c r="G14" i="6"/>
  <c r="F14" i="6"/>
  <c r="G13" i="6"/>
  <c r="G16" i="6" s="1"/>
  <c r="F13" i="6"/>
  <c r="F16" i="6" s="1"/>
  <c r="G9" i="6"/>
  <c r="F9" i="6"/>
  <c r="G8" i="6"/>
  <c r="F8" i="6"/>
  <c r="G7" i="6"/>
  <c r="G10" i="6" s="1"/>
  <c r="F7" i="6"/>
  <c r="F10" i="6" s="1"/>
  <c r="G4" i="6"/>
  <c r="F4" i="6"/>
  <c r="D1" i="6"/>
  <c r="B1" i="6"/>
  <c r="D1" i="3"/>
  <c r="B1" i="3"/>
  <c r="D1" i="2"/>
  <c r="B1" i="2"/>
  <c r="C32" i="1" l="1"/>
  <c r="D32" i="1"/>
  <c r="G24" i="1"/>
  <c r="H24" i="1"/>
  <c r="C25" i="1"/>
  <c r="D25" i="1"/>
  <c r="G19" i="1"/>
  <c r="H19" i="1"/>
  <c r="C19" i="1"/>
  <c r="D19" i="1"/>
  <c r="G11" i="1"/>
  <c r="H11" i="1"/>
  <c r="C11" i="1"/>
  <c r="D11" i="1"/>
  <c r="H4" i="1" l="1"/>
  <c r="G4" i="1"/>
  <c r="C6" i="3" s="1"/>
  <c r="F7" i="2"/>
  <c r="F8" i="2"/>
  <c r="F9" i="2"/>
  <c r="F13" i="2"/>
  <c r="F14" i="2"/>
  <c r="F15" i="2"/>
  <c r="F19" i="2"/>
  <c r="F20" i="2"/>
  <c r="F21" i="2"/>
  <c r="F25" i="2"/>
  <c r="F26" i="2"/>
  <c r="F27" i="2"/>
  <c r="F28" i="2"/>
  <c r="G7" i="2"/>
  <c r="G8" i="2"/>
  <c r="G9" i="2"/>
  <c r="G13" i="2"/>
  <c r="G14" i="2"/>
  <c r="G15" i="2"/>
  <c r="G19" i="2"/>
  <c r="G20" i="2"/>
  <c r="G21" i="2"/>
  <c r="G25" i="2"/>
  <c r="G26" i="2"/>
  <c r="G27" i="2"/>
  <c r="G28" i="2"/>
  <c r="G29" i="2" l="1"/>
  <c r="F22" i="2"/>
  <c r="F29" i="2"/>
  <c r="G22" i="2"/>
  <c r="G16" i="2"/>
  <c r="F16" i="2"/>
  <c r="F10" i="2"/>
  <c r="G10" i="2"/>
  <c r="D6" i="3"/>
  <c r="G4" i="2" l="1"/>
  <c r="C5" i="3"/>
  <c r="C8" i="3" s="1"/>
  <c r="F4" i="2"/>
  <c r="D5" i="3" s="1"/>
  <c r="D8" i="3" s="1"/>
</calcChain>
</file>

<file path=xl/sharedStrings.xml><?xml version="1.0" encoding="utf-8"?>
<sst xmlns="http://schemas.openxmlformats.org/spreadsheetml/2006/main" count="221" uniqueCount="95">
  <si>
    <t>ABOUT THIS TEMPLATE</t>
  </si>
  <si>
    <t>Use this Event Budget workbook to track Expenses incurred on and Income earned from an event.</t>
  </si>
  <si>
    <t>Fill in Event Name and enter details in tables in Expenses worksheet and Income worksheet.</t>
  </si>
  <si>
    <t>Total Expenses and Total Income are auto calculated.</t>
  </si>
  <si>
    <t>Profit &amp; Loss Summary and Chart are auto updated in Profit-Loss Summary worksheet.</t>
  </si>
  <si>
    <t>Note: </t>
  </si>
  <si>
    <t xml:space="preserve">Additional instructions have been provided in column A in each worksheet. This text has been intentionally hidden. To remove text, select column A, then select DELETE. </t>
  </si>
  <si>
    <t>To learn more about tables, press SHIFT and then F10 within a table, select the TABLE option, and then select ALTERNATIVE TEXT</t>
  </si>
  <si>
    <t>Enter Estimated and Actual expenses for each category in respective tables in this worksheet, and Event Name in cell D1 to customize the title of this and other worksheets. Subtitle of this worksheet is in cell H1. Helpful instructions on how to use this worksheet are in cells in this column. Next instruction is in cell A3.</t>
  </si>
  <si>
    <t>Budget</t>
  </si>
  <si>
    <t>EXPENSES</t>
  </si>
  <si>
    <t>Total Expenses label is in cell at right, Estimated label in cell G3, and Actual in H3.</t>
  </si>
  <si>
    <t>TOTAL EXPENSES</t>
  </si>
  <si>
    <t>Estimated</t>
  </si>
  <si>
    <t>Actual</t>
  </si>
  <si>
    <t>Total Estimated Expenses in cell G4 and Total Actual Expenses in H4 are auto calculated. Next instruction is in cell A6.</t>
  </si>
  <si>
    <t>Enter Site Expenses in table starting in cell at right and Refreshments Expenses in table starting in cell F6. Next instruction is in cell A13.</t>
  </si>
  <si>
    <t>Venue / Location Name</t>
  </si>
  <si>
    <t>Refreshments</t>
  </si>
  <si>
    <t>Item 1 (ie: Rental Fee)</t>
  </si>
  <si>
    <t>Item 1:</t>
  </si>
  <si>
    <t>Item 2:</t>
  </si>
  <si>
    <t xml:space="preserve">Item 2: </t>
  </si>
  <si>
    <t>Item 3:</t>
  </si>
  <si>
    <t>Item 4:</t>
  </si>
  <si>
    <t>Total</t>
  </si>
  <si>
    <t>Enter Decorations Expenses in table starting in cell at right and Program Expenses in table starting in cell F13. Next instruction is in cell A21.</t>
  </si>
  <si>
    <t>Decorations</t>
  </si>
  <si>
    <t>Program</t>
  </si>
  <si>
    <t xml:space="preserve">Item 1: </t>
  </si>
  <si>
    <t xml:space="preserve">Item 3: </t>
  </si>
  <si>
    <t>Item 5:</t>
  </si>
  <si>
    <t>Enter Publicity Expenses in table starting in cell at right and Prizes Expenses in table starting in cell F21. Next instruction is in cell A27</t>
  </si>
  <si>
    <t>Publicity/Marketing</t>
  </si>
  <si>
    <t>Prizes + Trophies</t>
  </si>
  <si>
    <t>Enter Miscellaneous Expenses in table starting in cell at right.</t>
  </si>
  <si>
    <t>Miscellaneous</t>
  </si>
  <si>
    <t>Enter Estimated and Actual incomes from each category in respective tables in this worksheet. Title of this worksheet is auto updated in cells at right. Subtitle is in cell G1. Helpful instructions on how to use this worksheet are in cells in this column. Next instruction is in cell A3.</t>
  </si>
  <si>
    <t>INCOME</t>
  </si>
  <si>
    <t>Total Income label is in cell at right, Estimated label in cell F3, and Actual in G3.</t>
  </si>
  <si>
    <t>TOTAL INCOME</t>
  </si>
  <si>
    <t>Total Estimated Income is auto calculated in cell F4 and Total Actual Income in G4.</t>
  </si>
  <si>
    <t>Admissions label is in cell at right.</t>
  </si>
  <si>
    <t>ADMISSIONS + TICKETS</t>
  </si>
  <si>
    <t>Enter Estimated and Actual number of Admissions with ticket rates in table starting in cell at right. Estimated and Actual Income from Admissions is auto calculated. Next instruction is in cell A11.</t>
  </si>
  <si>
    <t>Estimated No.</t>
  </si>
  <si>
    <t>Actual No.</t>
  </si>
  <si>
    <t>Type</t>
  </si>
  <si>
    <t>Price</t>
  </si>
  <si>
    <t>Estimated Income</t>
  </si>
  <si>
    <t>Actual Income</t>
  </si>
  <si>
    <t>This section for identifying comp tickets for trade agreements (PR trades with radio, tv, newspaper, etc.)</t>
  </si>
  <si>
    <t>Adults @</t>
  </si>
  <si>
    <t xml:space="preserve">ie: newspaper to trade ad value for event tickets. ad value to be listed on next section, comp </t>
  </si>
  <si>
    <t>Children @</t>
  </si>
  <si>
    <t>tickets for the trade stay in this section</t>
  </si>
  <si>
    <t>Other @</t>
  </si>
  <si>
    <t>Ads in Program label is in cell at right.</t>
  </si>
  <si>
    <t xml:space="preserve"> ADS</t>
  </si>
  <si>
    <t>Enter Estimated and Actual number of Ads in Program and Ad rates in table starting in cell at right. Estimated and Actual Income from Ads is auto calculated. Next instruction is in cell A17.</t>
  </si>
  <si>
    <t>This section for identifying ad value for trade aggrements</t>
  </si>
  <si>
    <t>Covers @</t>
  </si>
  <si>
    <t>Half-pages @</t>
  </si>
  <si>
    <t>Quarter-pages @</t>
  </si>
  <si>
    <t>Exhibitors or Vendors label is in cell at right.</t>
  </si>
  <si>
    <t>SPONSORSHIPS | EXHIBITORS | VENDORS</t>
  </si>
  <si>
    <t>Enter Estimated and Actual number of exhibitors and vendors and booth rates in table starting in cell at right. Estimated and Actual Income are auto calculated. Next instruction is in cell A23.</t>
  </si>
  <si>
    <t>This section for identifying sponships of equipment or services (labor, catering, etc.)</t>
  </si>
  <si>
    <t>Level 1 @</t>
  </si>
  <si>
    <t>Level 2 @</t>
  </si>
  <si>
    <t>Level 3 @</t>
  </si>
  <si>
    <t>Sale of items label is in cell at right.</t>
  </si>
  <si>
    <t>ITEMS + MERCHANDISE SALES</t>
  </si>
  <si>
    <t>Enter Estimated and Actual number of items sold and item rates in table starting in cell at right. Estimated and Actual Income are auto calculated.</t>
  </si>
  <si>
    <t xml:space="preserve">This section for identifying promotional materials or services </t>
  </si>
  <si>
    <t>Items @</t>
  </si>
  <si>
    <t>** NOTE: THIS TAB IS FOR IN-KIND SPONSORSHIPS AND TRADE AGREEMENT VALUES ONLY. ALL ACTUAL REVENUE TO BE LISTED ON INCOME TAB.</t>
  </si>
  <si>
    <t>PROGRAM ADS</t>
  </si>
  <si>
    <t>Profit &amp; Loss Summary and Chart showing Total Income and Expenses are auto updated in this worksheet. Title of this worksheet is auto updated in cells at right. Subtitle is in cell G1 and G2. Helpful instructions on how to use this worksheet are in cells in this column. Next instruction is in cell A3.</t>
  </si>
  <si>
    <t xml:space="preserve">PROFIT </t>
  </si>
  <si>
    <t>Loss Summary</t>
  </si>
  <si>
    <t>Bar chart comparing Estimated Income and Expenses and Actual Income and Expenses is in cell E3.</t>
  </si>
  <si>
    <t>Bar chart showing Estimated Income and Expenses and Actual Income and Expenses comparison is in this cell.</t>
  </si>
  <si>
    <t>Summary table starting in cell at right is auto updated. Next instruction is in cell A8.</t>
  </si>
  <si>
    <t xml:space="preserve"> Total</t>
  </si>
  <si>
    <t>Total income</t>
  </si>
  <si>
    <t>Total expenses</t>
  </si>
  <si>
    <t>Total profit or loss Estimated is auto calculated in cell C8 and Total profit or loss Actual in cell D8.</t>
  </si>
  <si>
    <t>Total profit
(or loss)</t>
  </si>
  <si>
    <t>APPLICATION CHECKLIST</t>
  </si>
  <si>
    <t>Project Name</t>
  </si>
  <si>
    <t>Project Date</t>
  </si>
  <si>
    <t xml:space="preserve"> FINANCIALS</t>
  </si>
  <si>
    <t>Projected Expenses + Revenue for Current Year</t>
  </si>
  <si>
    <t>Past Budgets for Immediate last 2 Years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</si>
</sst>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8" formatCode="&quot;$&quot;#,##0.00_);[Red]\(&quot;$&quot;#,##0.00\)"/>
    <numFmt numFmtId="164" formatCode="&quot;$&quot;#,##0.00"/>
    <numFmt numFmtId="165" formatCode=";;;"/>
  </numFmts>
  <fonts count="30">
    <font>
      <sz val="10"/>
      <name val="Arial"/>
    </font>
    <font>
      <sz val="8"/>
      <name val="Arial"/>
      <family val="2"/>
    </font>
    <font>
      <sz val="10"/>
      <name val="Lucida Sans"/>
      <family val="2"/>
      <scheme val="minor"/>
    </font>
    <font>
      <sz val="9"/>
      <name val="Lucida Sans"/>
      <family val="2"/>
      <scheme val="minor"/>
    </font>
    <font>
      <b/>
      <sz val="10"/>
      <name val="Century Gothic"/>
      <family val="2"/>
      <scheme val="major"/>
    </font>
    <font>
      <b/>
      <sz val="18"/>
      <color theme="0"/>
      <name val="Century Gothic"/>
      <family val="2"/>
      <scheme val="major"/>
    </font>
    <font>
      <sz val="10"/>
      <color theme="0"/>
      <name val="Century Gothic"/>
      <family val="2"/>
      <scheme val="major"/>
    </font>
    <font>
      <sz val="9"/>
      <color theme="0"/>
      <name val="Lucida Sans"/>
      <family val="2"/>
      <scheme val="minor"/>
    </font>
    <font>
      <sz val="11"/>
      <name val="Lucida Sans"/>
      <family val="2"/>
      <scheme val="minor"/>
    </font>
    <font>
      <sz val="12"/>
      <name val="Lucida Sans"/>
      <family val="2"/>
      <scheme val="minor"/>
    </font>
    <font>
      <b/>
      <sz val="12"/>
      <color theme="0"/>
      <name val="Lucida Sans"/>
      <family val="2"/>
      <scheme val="minor"/>
    </font>
    <font>
      <b/>
      <sz val="9"/>
      <color theme="1"/>
      <name val="Lucida Sans"/>
      <family val="2"/>
      <scheme val="minor"/>
    </font>
    <font>
      <sz val="9"/>
      <color theme="1"/>
      <name val="Lucida Sans"/>
      <family val="2"/>
      <scheme val="minor"/>
    </font>
    <font>
      <sz val="10"/>
      <color theme="1"/>
      <name val="Lucida Sans"/>
      <family val="2"/>
      <scheme val="minor"/>
    </font>
    <font>
      <sz val="10"/>
      <name val="Arial"/>
      <family val="2"/>
    </font>
    <font>
      <b/>
      <sz val="12"/>
      <color theme="0"/>
      <name val="Century Gothic"/>
      <family val="2"/>
      <scheme val="major"/>
    </font>
    <font>
      <b/>
      <sz val="22"/>
      <color theme="4"/>
      <name val="Century Gothic"/>
      <family val="2"/>
      <scheme val="major"/>
    </font>
    <font>
      <sz val="22"/>
      <color theme="4"/>
      <name val="Century Gothic"/>
      <family val="2"/>
      <scheme val="major"/>
    </font>
    <font>
      <b/>
      <sz val="12"/>
      <color theme="4"/>
      <name val="Lucida Sans"/>
      <family val="2"/>
      <scheme val="minor"/>
    </font>
    <font>
      <b/>
      <sz val="12"/>
      <color theme="4"/>
      <name val="Century Gothic"/>
      <family val="2"/>
      <scheme val="major"/>
    </font>
    <font>
      <b/>
      <sz val="13"/>
      <color theme="3"/>
      <name val="Lucida Sans"/>
      <family val="2"/>
      <scheme val="minor"/>
    </font>
    <font>
      <b/>
      <sz val="16"/>
      <color theme="0"/>
      <name val="Century Gothic"/>
      <family val="2"/>
      <scheme val="major"/>
    </font>
    <font>
      <sz val="11"/>
      <name val="Calibri"/>
      <family val="2"/>
    </font>
    <font>
      <b/>
      <sz val="11"/>
      <name val="Calibri"/>
      <family val="2"/>
    </font>
    <font>
      <sz val="10"/>
      <color theme="0"/>
      <name val="Lucida Sans"/>
      <family val="2"/>
      <scheme val="minor"/>
    </font>
    <font>
      <sz val="11"/>
      <color theme="1"/>
      <name val="Calibri"/>
      <family val="2"/>
    </font>
    <font>
      <sz val="10"/>
      <color theme="1"/>
      <name val="Century Gothic"/>
      <family val="2"/>
      <scheme val="major"/>
    </font>
    <font>
      <b/>
      <sz val="14"/>
      <color rgb="FFFF0000"/>
      <name val="Lucida Sans"/>
      <family val="2"/>
      <scheme val="minor"/>
    </font>
    <font>
      <sz val="10"/>
      <name val="Calibri"/>
    </font>
    <font>
      <sz val="10"/>
      <name val="Candara"/>
    </font>
  </fonts>
  <fills count="10">
    <fill>
      <patternFill patternType="none"/>
    </fill>
    <fill>
      <patternFill patternType="gray125"/>
    </fill>
    <fill>
      <patternFill patternType="solid">
        <fgColor theme="4"/>
        <bgColor indexed="22"/>
      </patternFill>
    </fill>
    <fill>
      <patternFill patternType="solid">
        <fgColor theme="4" tint="-0.249977111117893"/>
        <bgColor indexed="22"/>
      </patternFill>
    </fill>
    <fill>
      <patternFill patternType="solid">
        <fgColor theme="0" tint="-4.9989318521683403E-2"/>
        <bgColor indexed="64"/>
      </patternFill>
    </fill>
    <fill>
      <patternFill patternType="solid">
        <fgColor theme="5"/>
        <bgColor indexed="64"/>
      </patternFill>
    </fill>
    <fill>
      <patternFill patternType="solid">
        <fgColor theme="5"/>
        <bgColor indexed="22"/>
      </patternFill>
    </fill>
    <fill>
      <patternFill patternType="solid">
        <fgColor theme="5" tint="-0.249977111117893"/>
        <bgColor indexed="22"/>
      </patternFill>
    </fill>
    <fill>
      <patternFill patternType="solid">
        <fgColor theme="0"/>
        <bgColor indexed="64"/>
      </patternFill>
    </fill>
    <fill>
      <patternFill patternType="solid">
        <fgColor theme="5" tint="-0.249977111117893"/>
        <bgColor indexed="64"/>
      </patternFill>
    </fill>
  </fills>
  <borders count="2">
    <border>
      <left/>
      <right/>
      <top/>
      <bottom/>
      <diagonal/>
    </border>
    <border>
      <left/>
      <right/>
      <top/>
      <bottom style="thick">
        <color theme="4" tint="0.499984740745262"/>
      </bottom>
      <diagonal/>
    </border>
  </borders>
  <cellStyleXfs count="4">
    <xf numFmtId="0" fontId="0" fillId="0" borderId="0"/>
    <xf numFmtId="0" fontId="16" fillId="4" borderId="0" applyNumberFormat="0" applyBorder="0" applyAlignment="0" applyProtection="0"/>
    <xf numFmtId="0" fontId="14" fillId="0" borderId="0"/>
    <xf numFmtId="0" fontId="20" fillId="0" borderId="1" applyNumberFormat="0" applyFill="0" applyAlignment="0" applyProtection="0"/>
  </cellStyleXfs>
  <cellXfs count="83">
    <xf numFmtId="0" fontId="0" fillId="0" borderId="0" xfId="0"/>
    <xf numFmtId="0" fontId="2" fillId="0" borderId="0" xfId="0" applyFont="1"/>
    <xf numFmtId="0" fontId="3" fillId="0" borderId="0" xfId="0" applyFont="1"/>
    <xf numFmtId="0" fontId="3" fillId="0" borderId="0" xfId="0" applyFont="1" applyAlignment="1">
      <alignment horizontal="center"/>
    </xf>
    <xf numFmtId="0" fontId="9" fillId="0" borderId="0" xfId="0" applyFont="1"/>
    <xf numFmtId="0" fontId="13" fillId="0" borderId="0" xfId="0" applyFont="1"/>
    <xf numFmtId="0" fontId="13" fillId="0" borderId="0" xfId="0" applyFont="1" applyAlignment="1">
      <alignment horizontal="left" indent="1"/>
    </xf>
    <xf numFmtId="0" fontId="13" fillId="0" borderId="0" xfId="0" applyFont="1" applyAlignment="1">
      <alignment horizontal="right" indent="1"/>
    </xf>
    <xf numFmtId="8" fontId="0" fillId="0" borderId="0" xfId="0" applyNumberFormat="1" applyAlignment="1">
      <alignment horizontal="right" indent="1"/>
    </xf>
    <xf numFmtId="164" fontId="0" fillId="0" borderId="0" xfId="0" applyNumberFormat="1" applyAlignment="1">
      <alignment horizontal="right" indent="1"/>
    </xf>
    <xf numFmtId="8" fontId="12" fillId="0" borderId="0" xfId="0" applyNumberFormat="1" applyFont="1" applyAlignment="1">
      <alignment horizontal="right" indent="1"/>
    </xf>
    <xf numFmtId="164" fontId="12" fillId="0" borderId="0" xfId="0" applyNumberFormat="1" applyFont="1" applyAlignment="1">
      <alignment horizontal="right" indent="1"/>
    </xf>
    <xf numFmtId="7" fontId="12" fillId="0" borderId="0" xfId="0" applyNumberFormat="1" applyFont="1" applyAlignment="1">
      <alignment horizontal="right" indent="1"/>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horizontal="right" indent="1"/>
    </xf>
    <xf numFmtId="8" fontId="0" fillId="0" borderId="0" xfId="0" applyNumberFormat="1" applyAlignment="1">
      <alignment vertical="center"/>
    </xf>
    <xf numFmtId="8" fontId="0" fillId="0" borderId="0" xfId="0" applyNumberFormat="1" applyAlignment="1">
      <alignment horizontal="right" vertical="center" indent="1"/>
    </xf>
    <xf numFmtId="0" fontId="2" fillId="0" borderId="0" xfId="0" applyFont="1" applyAlignment="1">
      <alignment horizontal="left" indent="1"/>
    </xf>
    <xf numFmtId="8" fontId="2" fillId="0" borderId="0" xfId="0" applyNumberFormat="1" applyFont="1" applyAlignment="1">
      <alignment horizontal="right" indent="1"/>
    </xf>
    <xf numFmtId="164" fontId="2" fillId="0" borderId="0" xfId="0" applyNumberFormat="1" applyFont="1" applyAlignment="1">
      <alignment horizontal="right" indent="1"/>
    </xf>
    <xf numFmtId="0" fontId="11" fillId="6" borderId="0" xfId="0" applyFont="1" applyFill="1" applyAlignment="1">
      <alignment vertical="center"/>
    </xf>
    <xf numFmtId="8" fontId="11" fillId="6" borderId="0" xfId="0" applyNumberFormat="1" applyFont="1" applyFill="1" applyAlignment="1">
      <alignment horizontal="right" vertical="center" indent="1"/>
    </xf>
    <xf numFmtId="0" fontId="13" fillId="5" borderId="0" xfId="0" applyFont="1" applyFill="1" applyAlignment="1">
      <alignment horizontal="right" indent="1"/>
    </xf>
    <xf numFmtId="0" fontId="4" fillId="5" borderId="0" xfId="2" applyFont="1" applyFill="1" applyAlignment="1">
      <alignment horizontal="right" indent="1"/>
    </xf>
    <xf numFmtId="0" fontId="5" fillId="8" borderId="0" xfId="0" applyFont="1" applyFill="1" applyAlignment="1">
      <alignment horizontal="left" vertical="center" indent="1"/>
    </xf>
    <xf numFmtId="0" fontId="6" fillId="8" borderId="0" xfId="0" applyFont="1" applyFill="1" applyAlignment="1">
      <alignment vertical="center"/>
    </xf>
    <xf numFmtId="0" fontId="5" fillId="8" borderId="0" xfId="0" applyFont="1" applyFill="1" applyAlignment="1">
      <alignment horizontal="right" vertical="center" indent="1"/>
    </xf>
    <xf numFmtId="0" fontId="2" fillId="5" borderId="0" xfId="0" applyFont="1" applyFill="1" applyAlignment="1">
      <alignment horizontal="left" vertical="center" indent="1"/>
    </xf>
    <xf numFmtId="0" fontId="12" fillId="0" borderId="0" xfId="0" applyFont="1" applyAlignment="1">
      <alignment horizontal="left" vertical="center" indent="1"/>
    </xf>
    <xf numFmtId="0" fontId="13" fillId="0" borderId="0" xfId="0" applyFont="1" applyAlignment="1">
      <alignment horizontal="left" vertical="center" indent="1"/>
    </xf>
    <xf numFmtId="0" fontId="3" fillId="0" borderId="0" xfId="0" applyFont="1" applyAlignment="1">
      <alignment horizontal="left" vertical="center" indent="1"/>
    </xf>
    <xf numFmtId="0" fontId="17" fillId="4" borderId="0" xfId="0" applyFont="1" applyFill="1" applyAlignment="1">
      <alignment vertical="center"/>
    </xf>
    <xf numFmtId="0" fontId="16" fillId="4" borderId="0" xfId="1" applyAlignment="1">
      <alignment horizontal="right" vertical="center" indent="1"/>
    </xf>
    <xf numFmtId="0" fontId="7" fillId="0" borderId="0" xfId="0" applyFont="1"/>
    <xf numFmtId="0" fontId="0" fillId="0" borderId="0" xfId="0" applyAlignment="1">
      <alignment horizontal="right" vertical="center"/>
    </xf>
    <xf numFmtId="0" fontId="0" fillId="0" borderId="0" xfId="0" applyAlignment="1">
      <alignment horizontal="right" vertical="center" indent="1"/>
    </xf>
    <xf numFmtId="0" fontId="14" fillId="0" borderId="0" xfId="0" applyFont="1" applyAlignment="1">
      <alignment horizontal="right" vertical="center" indent="1"/>
    </xf>
    <xf numFmtId="8" fontId="14" fillId="0" borderId="0" xfId="0" applyNumberFormat="1" applyFont="1" applyAlignment="1">
      <alignment horizontal="right" vertical="center" indent="1"/>
    </xf>
    <xf numFmtId="0" fontId="0" fillId="0" borderId="0" xfId="0" applyAlignment="1">
      <alignment vertical="center"/>
    </xf>
    <xf numFmtId="0" fontId="19" fillId="4" borderId="0" xfId="0" applyFont="1" applyFill="1" applyAlignment="1">
      <alignment horizontal="right" vertical="top" indent="1"/>
    </xf>
    <xf numFmtId="0" fontId="16" fillId="4" borderId="0" xfId="1" applyAlignment="1">
      <alignment horizontal="right" vertical="top" indent="1"/>
    </xf>
    <xf numFmtId="0" fontId="17" fillId="4" borderId="0" xfId="0" applyFont="1" applyFill="1"/>
    <xf numFmtId="0" fontId="16" fillId="4" borderId="0" xfId="1" applyAlignment="1">
      <alignment horizontal="right" indent="1"/>
    </xf>
    <xf numFmtId="8" fontId="8" fillId="0" borderId="0" xfId="0" applyNumberFormat="1" applyFont="1" applyAlignment="1">
      <alignment horizontal="right" vertical="center" indent="2"/>
    </xf>
    <xf numFmtId="8" fontId="8" fillId="0" borderId="0" xfId="0" applyNumberFormat="1" applyFont="1" applyAlignment="1">
      <alignment horizontal="right" vertical="center" indent="1"/>
    </xf>
    <xf numFmtId="8" fontId="8" fillId="4" borderId="0" xfId="0" applyNumberFormat="1" applyFont="1" applyFill="1" applyAlignment="1">
      <alignment horizontal="right" vertical="center" indent="2"/>
    </xf>
    <xf numFmtId="8" fontId="8" fillId="4" borderId="0" xfId="0" applyNumberFormat="1" applyFont="1" applyFill="1" applyAlignment="1">
      <alignment horizontal="right" vertical="center" indent="1"/>
    </xf>
    <xf numFmtId="0" fontId="9" fillId="0" borderId="0" xfId="0" applyFont="1" applyAlignment="1">
      <alignment horizontal="right" vertical="center" indent="2"/>
    </xf>
    <xf numFmtId="0" fontId="9" fillId="0" borderId="0" xfId="0" applyFont="1" applyAlignment="1">
      <alignment horizontal="right" vertical="center" indent="1"/>
    </xf>
    <xf numFmtId="0" fontId="8" fillId="0" borderId="0" xfId="0" applyFont="1" applyAlignment="1">
      <alignment vertical="center"/>
    </xf>
    <xf numFmtId="0" fontId="8" fillId="4" borderId="0" xfId="0" applyFont="1" applyFill="1" applyAlignment="1">
      <alignment vertical="center"/>
    </xf>
    <xf numFmtId="8" fontId="10" fillId="2" borderId="0" xfId="0" applyNumberFormat="1" applyFont="1" applyFill="1" applyAlignment="1">
      <alignment horizontal="right" vertical="center" indent="2"/>
    </xf>
    <xf numFmtId="8" fontId="10" fillId="2" borderId="0" xfId="0" applyNumberFormat="1" applyFont="1" applyFill="1" applyAlignment="1">
      <alignment horizontal="right" vertical="center" indent="1"/>
    </xf>
    <xf numFmtId="0" fontId="10" fillId="3" borderId="0" xfId="0" applyFont="1" applyFill="1" applyAlignment="1">
      <alignment horizontal="center" vertical="center" wrapText="1"/>
    </xf>
    <xf numFmtId="8" fontId="12" fillId="0" borderId="0" xfId="0" applyNumberFormat="1" applyFont="1" applyAlignment="1">
      <alignment horizontal="right" vertical="center" indent="1"/>
    </xf>
    <xf numFmtId="0" fontId="13" fillId="0" borderId="0" xfId="0" applyFont="1" applyAlignment="1">
      <alignment horizontal="right" vertical="center" indent="1"/>
    </xf>
    <xf numFmtId="164" fontId="12" fillId="0" borderId="0" xfId="0" applyNumberFormat="1" applyFont="1" applyAlignment="1">
      <alignment horizontal="right" vertical="center" indent="1"/>
    </xf>
    <xf numFmtId="8" fontId="3" fillId="0" borderId="0" xfId="0" applyNumberFormat="1" applyFont="1" applyAlignment="1">
      <alignment horizontal="right" vertical="center" indent="1"/>
    </xf>
    <xf numFmtId="164" fontId="3" fillId="0" borderId="0" xfId="0" applyNumberFormat="1" applyFont="1" applyAlignment="1">
      <alignment horizontal="right" vertical="center" indent="1"/>
    </xf>
    <xf numFmtId="0" fontId="16" fillId="4" borderId="0" xfId="1" applyAlignment="1">
      <alignment vertical="center"/>
    </xf>
    <xf numFmtId="0" fontId="16" fillId="4" borderId="0" xfId="1" applyAlignment="1">
      <alignment horizontal="left"/>
    </xf>
    <xf numFmtId="0" fontId="15" fillId="7" borderId="0" xfId="0" applyFont="1" applyFill="1" applyAlignment="1">
      <alignment horizontal="right" vertical="center" indent="2"/>
    </xf>
    <xf numFmtId="0" fontId="15" fillId="7" borderId="0" xfId="0" applyFont="1" applyFill="1" applyAlignment="1">
      <alignment horizontal="right" vertical="center" indent="1"/>
    </xf>
    <xf numFmtId="0" fontId="18" fillId="0" borderId="0" xfId="0" applyFont="1"/>
    <xf numFmtId="0" fontId="22" fillId="0" borderId="0" xfId="0" applyFont="1" applyAlignment="1">
      <alignment wrapText="1"/>
    </xf>
    <xf numFmtId="0" fontId="21" fillId="9" borderId="0" xfId="3" applyFont="1" applyFill="1" applyBorder="1" applyAlignment="1">
      <alignment horizontal="center" vertical="center"/>
    </xf>
    <xf numFmtId="0" fontId="23" fillId="0" borderId="0" xfId="0" applyFont="1" applyAlignment="1">
      <alignment wrapText="1"/>
    </xf>
    <xf numFmtId="0" fontId="24" fillId="0" borderId="0" xfId="0" applyFont="1"/>
    <xf numFmtId="0" fontId="2" fillId="5" borderId="0" xfId="0" applyFont="1" applyFill="1" applyAlignment="1">
      <alignment horizontal="right" vertical="center"/>
    </xf>
    <xf numFmtId="0" fontId="12" fillId="0" borderId="0" xfId="0" applyFont="1" applyAlignment="1">
      <alignment horizontal="right" vertical="center" indent="1"/>
    </xf>
    <xf numFmtId="0" fontId="25" fillId="0" borderId="0" xfId="0" applyFont="1" applyAlignment="1">
      <alignment vertical="center"/>
    </xf>
    <xf numFmtId="165" fontId="10" fillId="7" borderId="0" xfId="0" applyNumberFormat="1" applyFont="1" applyFill="1" applyAlignment="1">
      <alignment vertical="center"/>
    </xf>
    <xf numFmtId="0" fontId="22" fillId="0" borderId="0" xfId="0" applyFont="1" applyAlignment="1">
      <alignment vertical="top" wrapText="1"/>
    </xf>
    <xf numFmtId="0" fontId="26" fillId="8" borderId="0" xfId="0" applyFont="1" applyFill="1" applyAlignment="1">
      <alignment horizontal="center" vertical="center"/>
    </xf>
    <xf numFmtId="0" fontId="0" fillId="0" borderId="0" xfId="0" applyAlignment="1">
      <alignment horizontal="right" vertical="center" wrapText="1"/>
    </xf>
    <xf numFmtId="0" fontId="27" fillId="0" borderId="0" xfId="0" applyFont="1"/>
    <xf numFmtId="0" fontId="28" fillId="0" borderId="0" xfId="0" applyFont="1"/>
    <xf numFmtId="0" fontId="29" fillId="0" borderId="0" xfId="0" applyFont="1"/>
    <xf numFmtId="0" fontId="15" fillId="7" borderId="0" xfId="0" applyFont="1" applyFill="1" applyAlignment="1">
      <alignment horizontal="center" vertical="center"/>
    </xf>
    <xf numFmtId="0" fontId="16" fillId="4" borderId="0" xfId="1" applyAlignment="1">
      <alignment horizontal="left" vertical="center" indent="3"/>
    </xf>
    <xf numFmtId="0" fontId="16" fillId="4" borderId="0" xfId="1" applyAlignment="1">
      <alignment horizontal="left" vertical="center"/>
    </xf>
    <xf numFmtId="0" fontId="16" fillId="4" borderId="0" xfId="1" applyAlignment="1">
      <alignment horizontal="left" indent="2"/>
    </xf>
  </cellXfs>
  <cellStyles count="4">
    <cellStyle name="Heading 2" xfId="3" builtinId="17"/>
    <cellStyle name="Normal" xfId="0" builtinId="0" customBuiltin="1"/>
    <cellStyle name="Normal 2" xfId="2" xr:uid="{00000000-0005-0000-0000-000001000000}"/>
    <cellStyle name="Title" xfId="1" builtinId="15" customBuiltin="1"/>
  </cellStyles>
  <dxfs count="154">
    <dxf>
      <fill>
        <patternFill patternType="solid">
          <fgColor indexed="22"/>
          <bgColor theme="5" tint="-0.249977111117893"/>
        </patternFill>
      </fill>
    </dxf>
    <dxf>
      <font>
        <color theme="0"/>
      </font>
    </dxf>
    <dxf>
      <font>
        <color theme="0"/>
      </font>
    </dxf>
    <dxf>
      <font>
        <color theme="0"/>
      </font>
    </dxf>
    <dxf>
      <numFmt numFmtId="12" formatCode="&quot;$&quot;#,##0.00_);[Red]\(&quot;$&quot;#,##0.00\)"/>
      <alignment horizontal="general" vertical="center" textRotation="0" wrapText="0" indent="0" justifyLastLine="0" shrinkToFit="0" readingOrder="0"/>
    </dxf>
    <dxf>
      <numFmt numFmtId="12" formatCode="&quot;$&quot;#,##0.00_);[Red]\(&quot;$&quot;#,##0.00\)"/>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2" formatCode="&quot;$&quot;#,##0.00_);[Red]\(&quot;$&quot;#,##0.00\)"/>
      <alignment horizontal="general" vertical="center" textRotation="0" wrapText="0" indent="0" justifyLastLine="0" shrinkToFit="0" readingOrder="0"/>
    </dxf>
    <dxf>
      <numFmt numFmtId="12" formatCode="&quot;$&quot;#,##0.00_);[Red]\(&quot;$&quot;#,##0.00\)"/>
      <alignment horizontal="general" vertical="center" textRotation="0" wrapText="0" indent="0" justifyLastLine="0" shrinkToFit="0" readingOrder="0"/>
    </dxf>
    <dxf>
      <alignment horizontal="general" vertical="center" textRotation="0" wrapText="0" indent="0" justifyLastLine="0" shrinkToFit="0" readingOrder="0"/>
    </dxf>
    <dxf>
      <alignment wrapText="1"/>
    </dxf>
    <dxf>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center" textRotation="0" wrapText="0" relativeIndent="1" justifyLastLine="0" shrinkToFit="0" readingOrder="0"/>
    </dxf>
    <dxf>
      <numFmt numFmtId="12" formatCode="&quot;$&quot;#,##0.00_);[Red]\(&quot;$&quot;#,##0.00\)"/>
      <alignment horizontal="right" vertical="center" textRotation="0" wrapText="0" indent="1" justifyLastLine="0" shrinkToFit="0" readingOrder="0"/>
    </dxf>
    <dxf>
      <alignment horizontal="right" vertical="center" textRotation="0" wrapText="0" relativeIndent="1" justifyLastLine="0" shrinkToFit="0" readingOrder="0"/>
    </dxf>
    <dxf>
      <numFmt numFmtId="12" formatCode="&quot;$&quot;#,##0.00_);[Red]\(&quot;$&quot;#,##0.00\)"/>
      <alignment horizontal="right" vertical="center" textRotation="0" wrapText="0" indent="1"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alignment horizontal="right" vertical="center" textRotation="0" wrapText="0" 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alignment horizontal="right" vertical="center" textRotation="0" wrapText="0" 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1" justifyLastLine="0" shrinkToFit="0" readingOrder="0"/>
    </dxf>
    <dxf>
      <alignment horizontal="right" textRotation="0" wrapText="0" relativeIndent="1" justifyLastLine="0" shrinkToFit="0" readingOrder="0"/>
    </dxf>
    <dxf>
      <alignment horizontal="right" textRotation="0" wrapText="0" relativeIndent="1"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protection locked="1" hidden="0"/>
    </dxf>
    <dxf>
      <font>
        <color theme="0"/>
      </font>
    </dxf>
    <dxf>
      <numFmt numFmtId="12" formatCode="&quot;$&quot;#,##0.00_);[Red]\(&quot;$&quot;#,##0.00\)"/>
      <alignment horizontal="general" vertical="center" textRotation="0" wrapText="0" indent="0" justifyLastLine="0" shrinkToFit="0" readingOrder="0"/>
    </dxf>
    <dxf>
      <numFmt numFmtId="12" formatCode="&quot;$&quot;#,##0.00_);[Red]\(&quot;$&quot;#,##0.00\)"/>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2" formatCode="&quot;$&quot;#,##0.00_);[Red]\(&quot;$&quot;#,##0.00\)"/>
      <alignment horizontal="general" vertical="center" textRotation="0" wrapText="0" indent="0" justifyLastLine="0" shrinkToFit="0" readingOrder="0"/>
    </dxf>
    <dxf>
      <numFmt numFmtId="12" formatCode="&quot;$&quot;#,##0.00_);[Red]\(&quot;$&quot;#,##0.00\)"/>
      <alignment horizontal="general" vertical="center" textRotation="0" wrapText="0" indent="0" justifyLastLine="0" shrinkToFit="0" readingOrder="0"/>
    </dxf>
    <dxf>
      <alignment horizontal="general" vertical="center" textRotation="0" wrapText="0" indent="0" justifyLastLine="0" shrinkToFit="0" readingOrder="0"/>
    </dxf>
    <dxf>
      <alignment wrapText="1"/>
    </dxf>
    <dxf>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center" textRotation="0" wrapText="0" relativeIndent="1" justifyLastLine="0" shrinkToFit="0" readingOrder="0"/>
    </dxf>
    <dxf>
      <numFmt numFmtId="12" formatCode="&quot;$&quot;#,##0.00_);[Red]\(&quot;$&quot;#,##0.00\)"/>
      <alignment horizontal="right" vertical="center" textRotation="0" wrapText="0" indent="1" justifyLastLine="0" shrinkToFit="0" readingOrder="0"/>
    </dxf>
    <dxf>
      <alignment horizontal="right" vertical="center" textRotation="0" wrapText="0" relativeIndent="1" justifyLastLine="0" shrinkToFit="0" readingOrder="0"/>
    </dxf>
    <dxf>
      <numFmt numFmtId="12" formatCode="&quot;$&quot;#,##0.00_);[Red]\(&quot;$&quot;#,##0.00\)"/>
      <alignment horizontal="right" vertical="center" textRotation="0" wrapText="0" indent="1"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relative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alignment horizontal="right" vertical="center" textRotation="0" wrapText="0" 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2" formatCode="&quot;$&quot;#,##0.00_);[Red]\(&quot;$&quot;#,##0.00\)"/>
      <alignment horizontal="right" vertical="center" textRotation="0" wrapText="0" 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1" justifyLastLine="0" shrinkToFit="0" readingOrder="0"/>
    </dxf>
    <dxf>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1" justifyLastLine="0" shrinkToFit="0" readingOrder="0"/>
    </dxf>
    <dxf>
      <alignment horizontal="right" textRotation="0" wrapText="0" relativeIndent="1" justifyLastLine="0" shrinkToFit="0" readingOrder="0"/>
    </dxf>
    <dxf>
      <alignment horizontal="right" textRotation="0" wrapText="0" relativeIndent="1"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protection locked="1" hidden="0"/>
    </dxf>
    <dxf>
      <font>
        <color theme="0"/>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numFmt numFmtId="12" formatCode="&quot;$&quot;#,##0.00_);[Red]\(&quot;$&quot;#,##0.00\)"/>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auto="1"/>
        <name val="Lucida Sans"/>
        <family val="2"/>
        <scheme val="minor"/>
      </font>
      <alignment horizontal="left" vertical="center" textRotation="0" wrapText="0" indent="1" justifyLastLine="0" shrinkToFit="0" readingOrder="0"/>
    </dxf>
    <dxf>
      <font>
        <strike val="0"/>
        <outline val="0"/>
        <shadow val="0"/>
        <u val="none"/>
        <vertAlign val="baseline"/>
        <name val="Lucida Sans"/>
        <family val="2"/>
        <scheme val="minor"/>
      </font>
    </dxf>
    <dxf>
      <font>
        <strike val="0"/>
        <outline val="0"/>
        <shadow val="0"/>
        <u val="none"/>
        <vertAlign val="baseline"/>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numFmt numFmtId="164" formatCode="&quot;$&quot;#,##0.00"/>
      <alignment horizontal="right" vertical="bottom"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numFmt numFmtId="164" formatCode="&quot;$&quot;#,##0.00"/>
      <alignment horizontal="right" vertical="bottom" textRotation="0" wrapText="0" indent="1" justifyLastLine="0" shrinkToFit="0" readingOrder="0"/>
    </dxf>
    <dxf>
      <font>
        <strike val="0"/>
        <outline val="0"/>
        <shadow val="0"/>
        <u val="none"/>
        <vertAlign val="baseline"/>
        <color theme="1"/>
        <name val="Lucida Sans"/>
        <family val="2"/>
        <scheme val="minor"/>
      </font>
      <alignment horizontal="right" textRotation="0" wrapText="0" relativeIndent="1" justifyLastLine="0" shrinkToFit="0" readingOrder="0"/>
    </dxf>
    <dxf>
      <font>
        <b val="0"/>
        <i val="0"/>
        <strike val="0"/>
        <condense val="0"/>
        <extend val="0"/>
        <outline val="0"/>
        <shadow val="0"/>
        <u val="none"/>
        <vertAlign val="baseline"/>
        <sz val="9"/>
        <color theme="1"/>
        <name val="Lucida Sans"/>
        <family val="2"/>
        <scheme val="minor"/>
      </font>
      <numFmt numFmtId="11" formatCode="&quot;$&quot;#,##0.00_);\(&quot;$&quot;#,##0.00\)"/>
      <alignment horizontal="right" vertical="bottom"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alignment horizontal="left" vertical="center" textRotation="0" wrapText="0" indent="1" justifyLastLine="0" shrinkToFit="0" readingOrder="0"/>
    </dxf>
    <dxf>
      <font>
        <strike val="0"/>
        <outline val="0"/>
        <shadow val="0"/>
        <u val="none"/>
        <vertAlign val="baseline"/>
        <sz val="9"/>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alignment horizontal="left" vertical="center" textRotation="0" wrapText="0" indent="1" justifyLastLine="0" shrinkToFit="0" readingOrder="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64" formatCode="&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64" formatCode="&quot;$&quot;#,##0.00"/>
      <alignment horizontal="right" vertical="bottom"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bottom"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alignment horizontal="right" vertical="bottom"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9"/>
        <color theme="1"/>
        <name val="Lucida Sans"/>
        <family val="2"/>
        <scheme val="minor"/>
      </font>
      <alignment horizontal="left" vertical="center" textRotation="0" wrapText="0" indent="1" justifyLastLine="0" shrinkToFit="0" readingOrder="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12" formatCode="&quot;$&quot;#,##0.00_);[Red]\(&quot;$&quot;#,##0.00\)"/>
      <fill>
        <patternFill patternType="none">
          <fgColor indexed="64"/>
          <bgColor indexed="65"/>
        </patternFill>
      </fill>
      <alignment horizontal="righ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numFmt numFmtId="12" formatCode="&quot;$&quot;#,##0.00_);[Red]\(&quot;$&quot;#,##0.00\)"/>
      <alignment horizontal="right" vertical="center" textRotation="0" wrapText="0" indent="1" justifyLastLine="0" shrinkToFit="0" readingOrder="0"/>
    </dxf>
    <dxf>
      <font>
        <b val="0"/>
        <i val="0"/>
        <strike val="0"/>
        <condense val="0"/>
        <extend val="0"/>
        <outline val="0"/>
        <shadow val="0"/>
        <u val="none"/>
        <vertAlign val="baseline"/>
        <sz val="9"/>
        <color theme="1"/>
        <name val="Lucida Sans"/>
        <family val="2"/>
        <scheme val="minor"/>
      </font>
      <numFmt numFmtId="0" formatCode="General"/>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9"/>
        <color theme="1"/>
        <name val="Lucida Sans"/>
        <family val="2"/>
        <scheme val="minor"/>
      </font>
      <alignment horizontal="left" vertical="center" textRotation="0" wrapText="0" indent="1" justifyLastLine="0" shrinkToFit="0" readingOrder="0"/>
    </dxf>
    <dxf>
      <font>
        <strike val="0"/>
        <outline val="0"/>
        <shadow val="0"/>
        <u val="none"/>
        <vertAlign val="baseline"/>
        <color theme="1"/>
        <name val="Lucida Sans"/>
        <family val="2"/>
        <scheme val="minor"/>
      </font>
    </dxf>
    <dxf>
      <font>
        <strike val="0"/>
        <outline val="0"/>
        <shadow val="0"/>
        <u val="none"/>
        <vertAlign val="baseline"/>
        <color theme="1"/>
        <name val="Lucida Sans"/>
        <family val="2"/>
        <scheme val="minor"/>
      </font>
    </dxf>
    <dxf>
      <font>
        <b val="0"/>
        <i val="0"/>
        <strike val="0"/>
        <condense val="0"/>
        <extend val="0"/>
        <outline val="0"/>
        <shadow val="0"/>
        <u val="none"/>
        <vertAlign val="baseline"/>
        <sz val="10"/>
        <color auto="1"/>
        <name val="Lucida Sans"/>
        <family val="2"/>
        <scheme val="minor"/>
      </font>
      <numFmt numFmtId="164" formatCode="&quot;$&quot;#,##0.00"/>
      <alignment horizontal="right" vertical="bottom" textRotation="0" wrapText="0" indent="1" justifyLastLine="0" shrinkToFit="0" readingOrder="0"/>
    </dxf>
    <dxf>
      <font>
        <b val="0"/>
        <i val="0"/>
        <strike val="0"/>
        <condense val="0"/>
        <extend val="0"/>
        <outline val="0"/>
        <shadow val="0"/>
        <u val="none"/>
        <vertAlign val="baseline"/>
        <sz val="10"/>
        <color auto="1"/>
        <name val="Lucida Sans"/>
        <family val="2"/>
        <scheme val="minor"/>
      </font>
      <numFmt numFmtId="12" formatCode="&quot;$&quot;#,##0.00_);[Red]\(&quot;$&quot;#,##0.00\)"/>
      <alignment horizontal="right" vertical="bottom" textRotation="0" wrapText="0" indent="1" justifyLastLine="0" shrinkToFit="0" readingOrder="0"/>
    </dxf>
    <dxf>
      <font>
        <b val="0"/>
        <i val="0"/>
        <strike val="0"/>
        <condense val="0"/>
        <extend val="0"/>
        <outline val="0"/>
        <shadow val="0"/>
        <u val="none"/>
        <vertAlign val="baseline"/>
        <sz val="9"/>
        <color theme="1"/>
        <name val="Lucida Sans"/>
        <family val="2"/>
        <scheme val="minor"/>
      </font>
      <alignment horizontal="left" vertical="bottom" textRotation="0" wrapText="0" indent="1" justifyLastLine="0" shrinkToFit="0" readingOrder="0"/>
    </dxf>
    <dxf>
      <font>
        <b val="0"/>
        <i val="0"/>
        <strike val="0"/>
        <condense val="0"/>
        <extend val="0"/>
        <outline val="0"/>
        <shadow val="0"/>
        <u val="none"/>
        <vertAlign val="baseline"/>
        <sz val="10"/>
        <color auto="1"/>
        <name val="Lucida Sans"/>
        <family val="2"/>
        <scheme val="minor"/>
      </font>
      <alignment horizontal="left" vertical="bottom" textRotation="0" wrapText="0" 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auto="1"/>
        <name val="Lucida Sans"/>
        <family val="2"/>
        <scheme val="minor"/>
      </font>
      <numFmt numFmtId="164" formatCode="&quot;$&quot;#,##0.00"/>
      <alignment horizontal="right" vertical="bottom" textRotation="0" wrapText="0" 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auto="1"/>
        <name val="Lucida Sans"/>
        <family val="2"/>
        <scheme val="minor"/>
      </font>
      <numFmt numFmtId="12" formatCode="&quot;$&quot;#,##0.00_);[Red]\(&quot;$&quot;#,##0.00\)"/>
      <alignment horizontal="right" vertical="bottom" textRotation="0" wrapText="0" indent="1" justifyLastLine="0" shrinkToFit="0" readingOrder="0"/>
    </dxf>
    <dxf>
      <font>
        <strike val="0"/>
        <outline val="0"/>
        <shadow val="0"/>
        <u val="none"/>
        <vertAlign val="baseline"/>
        <name val="Lucida Sans"/>
        <family val="2"/>
        <scheme val="minor"/>
      </font>
      <fill>
        <patternFill patternType="none">
          <fgColor indexed="64"/>
          <bgColor auto="1"/>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Lucida Sans"/>
        <family val="2"/>
        <scheme val="minor"/>
      </font>
      <alignment horizontal="left" vertical="bottom" textRotation="0" wrapText="0" indent="1" justifyLastLine="0" shrinkToFit="0" readingOrder="0"/>
    </dxf>
    <dxf>
      <font>
        <strike val="0"/>
        <outline val="0"/>
        <shadow val="0"/>
        <u val="none"/>
        <vertAlign val="baseline"/>
        <name val="Lucida Sans"/>
        <family val="2"/>
        <scheme val="minor"/>
      </font>
    </dxf>
    <dxf>
      <font>
        <strike val="0"/>
        <outline val="0"/>
        <shadow val="0"/>
        <u val="none"/>
        <vertAlign val="baseline"/>
        <name val="Lucida Sans"/>
        <family val="2"/>
        <scheme val="minor"/>
      </font>
      <fill>
        <patternFill patternType="none">
          <fgColor indexed="64"/>
          <bgColor auto="1"/>
        </patternFill>
      </fill>
    </dxf>
    <dxf>
      <font>
        <strike val="0"/>
        <outline val="0"/>
        <shadow val="0"/>
        <u val="none"/>
        <vertAlign val="baseline"/>
        <name val="Lucida Sans"/>
        <family val="2"/>
        <scheme val="minor"/>
      </font>
      <fill>
        <patternFill patternType="solid">
          <fgColor indexed="64"/>
          <bgColor theme="5"/>
        </patternFill>
      </fill>
      <alignment vertical="center" textRotation="0" wrapText="0" indent="0" justifyLastLine="0" shrinkToFit="0" readingOrder="0"/>
    </dxf>
    <dxf>
      <font>
        <color theme="0"/>
      </font>
    </dxf>
    <dxf>
      <fill>
        <patternFill patternType="solid">
          <fgColor theme="0" tint="-0.14999847407452621"/>
          <bgColor theme="0" tint="-0.14999847407452621"/>
        </patternFill>
      </fill>
    </dxf>
    <dxf>
      <fill>
        <patternFill patternType="solid">
          <fgColor theme="0" tint="-0.14996795556505021"/>
          <bgColor theme="0"/>
        </patternFill>
      </fill>
      <border>
        <horizontal style="medium">
          <color theme="0"/>
        </horizontal>
      </border>
    </dxf>
    <dxf>
      <font>
        <b/>
        <color theme="1"/>
      </font>
    </dxf>
    <dxf>
      <font>
        <b/>
        <color theme="1"/>
      </font>
    </dxf>
    <dxf>
      <font>
        <b/>
        <color theme="1"/>
      </font>
      <fill>
        <patternFill>
          <bgColor theme="0" tint="-4.9989318521683403E-2"/>
        </patternFill>
      </fill>
      <border>
        <top style="medium">
          <color theme="0"/>
        </top>
      </border>
    </dxf>
    <dxf>
      <font>
        <b/>
        <i val="0"/>
        <color theme="1"/>
      </font>
      <fill>
        <patternFill>
          <bgColor theme="5"/>
        </patternFill>
      </fill>
      <border>
        <bottom/>
      </border>
    </dxf>
    <dxf>
      <font>
        <color theme="1"/>
      </font>
      <border diagonalUp="0" diagonalDown="0">
        <left/>
        <right/>
        <top/>
        <bottom/>
        <vertical/>
        <horizontal/>
      </border>
    </dxf>
  </dxfs>
  <tableStyles count="1" defaultTableStyle="TableStyleMedium2" defaultPivotStyle="PivotStyleLight16">
    <tableStyle name="TableStyleLight1 2" pivot="0" count="7" xr9:uid="{00000000-0011-0000-FFFF-FFFF00000000}">
      <tableStyleElement type="wholeTable" dxfId="153"/>
      <tableStyleElement type="headerRow" dxfId="152"/>
      <tableStyleElement type="totalRow" dxfId="151"/>
      <tableStyleElement type="firstColumn" dxfId="150"/>
      <tableStyleElement type="lastColumn" dxfId="149"/>
      <tableStyleElement type="firstRowStripe" size="7" dxfId="148"/>
      <tableStyleElement type="firstColumnStripe" dxfId="14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'Profit - Loss Summary'!$B$5</c:f>
              <c:strCache>
                <c:ptCount val="1"/>
                <c:pt idx="0">
                  <c:v>Total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Summary'!$C$5:$D$5</c:f>
              <c:numCache>
                <c:formatCode>"$"#,##0.00_);[Red]\("$"#,##0.00\)</c:formatCode>
                <c:ptCount val="2"/>
                <c:pt idx="0">
                  <c:v>0</c:v>
                </c:pt>
                <c:pt idx="1">
                  <c:v>0</c:v>
                </c:pt>
              </c:numCache>
            </c:numRef>
          </c:val>
          <c:extLst>
            <c:ext xmlns:c16="http://schemas.microsoft.com/office/drawing/2014/chart" uri="{C3380CC4-5D6E-409C-BE32-E72D297353CC}">
              <c16:uniqueId val="{00000000-8636-4D9B-AD98-D1F682920A3A}"/>
            </c:ext>
          </c:extLst>
        </c:ser>
        <c:ser>
          <c:idx val="1"/>
          <c:order val="1"/>
          <c:tx>
            <c:strRef>
              <c:f>'Profit - Loss Summary'!$B$6</c:f>
              <c:strCache>
                <c:ptCount val="1"/>
                <c:pt idx="0">
                  <c:v>Total expenses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'Profit - Loss Summary'!$C$4:$D$4</c:f>
              <c:strCache>
                <c:ptCount val="2"/>
                <c:pt idx="0">
                  <c:v>Estimated</c:v>
                </c:pt>
                <c:pt idx="1">
                  <c:v>Actual</c:v>
                </c:pt>
              </c:strCache>
            </c:strRef>
          </c:cat>
          <c:val>
            <c:numRef>
              <c:f>'Profit - Loss Summary'!$C$6:$D$6</c:f>
              <c:numCache>
                <c:formatCode>"$"#,##0.00_);[Red]\("$"#,##0.00\)</c:formatCode>
                <c:ptCount val="2"/>
                <c:pt idx="0">
                  <c:v>0</c:v>
                </c:pt>
                <c:pt idx="1">
                  <c:v>22</c:v>
                </c:pt>
              </c:numCache>
            </c:numRef>
          </c:val>
          <c:extLst>
            <c:ext xmlns:c16="http://schemas.microsoft.com/office/drawing/2014/chart" uri="{C3380CC4-5D6E-409C-BE32-E72D297353CC}">
              <c16:uniqueId val="{00000001-8636-4D9B-AD98-D1F682920A3A}"/>
            </c:ext>
          </c:extLst>
        </c:ser>
        <c:dLbls>
          <c:dLblPos val="ctr"/>
          <c:showLegendKey val="0"/>
          <c:showVal val="1"/>
          <c:showCatName val="0"/>
          <c:showSerName val="0"/>
          <c:showPercent val="0"/>
          <c:showBubbleSize val="0"/>
        </c:dLbls>
        <c:gapWidth val="79"/>
        <c:overlap val="100"/>
        <c:axId val="145310464"/>
        <c:axId val="145313152"/>
      </c:barChart>
      <c:catAx>
        <c:axId val="1453104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ysClr val="windowText" lastClr="000000"/>
                </a:solidFill>
                <a:latin typeface="+mn-lt"/>
                <a:ea typeface="+mn-ea"/>
                <a:cs typeface="+mn-cs"/>
              </a:defRPr>
            </a:pPr>
            <a:endParaRPr lang="en-US"/>
          </a:p>
        </c:txPr>
        <c:crossAx val="145313152"/>
        <c:crosses val="autoZero"/>
        <c:auto val="1"/>
        <c:lblAlgn val="ctr"/>
        <c:lblOffset val="100"/>
        <c:noMultiLvlLbl val="0"/>
      </c:catAx>
      <c:valAx>
        <c:axId val="145313152"/>
        <c:scaling>
          <c:orientation val="minMax"/>
        </c:scaling>
        <c:delete val="1"/>
        <c:axPos val="b"/>
        <c:numFmt formatCode="0%" sourceLinked="1"/>
        <c:majorTickMark val="none"/>
        <c:minorTickMark val="none"/>
        <c:tickLblPos val="nextTo"/>
        <c:crossAx val="145310464"/>
        <c:crosses val="autoZero"/>
        <c:crossBetween val="between"/>
      </c:valAx>
      <c:spPr>
        <a:noFill/>
        <a:ln>
          <a:noFill/>
        </a:ln>
        <a:effectLst/>
      </c:spPr>
    </c:plotArea>
    <c:legend>
      <c:legendPos val="t"/>
      <c:layout>
        <c:manualLayout>
          <c:xMode val="edge"/>
          <c:yMode val="edge"/>
          <c:x val="0.4465604673555032"/>
          <c:y val="0.19729597769725504"/>
          <c:w val="0.46967222936806879"/>
          <c:h val="8.896632266864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76198</xdr:colOff>
      <xdr:row>1</xdr:row>
      <xdr:rowOff>104773</xdr:rowOff>
    </xdr:from>
    <xdr:to>
      <xdr:col>7</xdr:col>
      <xdr:colOff>28575</xdr:colOff>
      <xdr:row>11</xdr:row>
      <xdr:rowOff>152400</xdr:rowOff>
    </xdr:to>
    <xdr:graphicFrame macro="">
      <xdr:nvGraphicFramePr>
        <xdr:cNvPr id="3073" name="Chart 1" descr="Bar chart showing Estimated Income and Expenses and Actual Income and Expenses comparison">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6:D11" totalsRowCount="1" headerRowDxfId="145" dataDxfId="144" totalsRowDxfId="143">
  <autoFilter ref="B6:D10" xr:uid="{00000000-0009-0000-0100-000001000000}">
    <filterColumn colId="0" hiddenButton="1"/>
    <filterColumn colId="1" hiddenButton="1"/>
    <filterColumn colId="2" hiddenButton="1"/>
  </autoFilter>
  <tableColumns count="3">
    <tableColumn id="1" xr3:uid="{00000000-0010-0000-0000-000001000000}" name="Venue / Location Name" totalsRowLabel="Total" dataDxfId="141" totalsRowDxfId="142"/>
    <tableColumn id="2" xr3:uid="{00000000-0010-0000-0000-000002000000}" name="Estimated" totalsRowFunction="sum" dataDxfId="139" totalsRowDxfId="140"/>
    <tableColumn id="3" xr3:uid="{00000000-0010-0000-0000-000003000000}" name="Actual" totalsRowFunction="count" dataDxfId="137" totalsRowDxfId="138"/>
  </tableColumns>
  <tableStyleInfo name="TableStyleLight1 2"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freshmentsExpenses" displayName="RefreshmentsExpenses" ref="F6:H11" totalsRowCount="1">
  <autoFilter ref="F6:H10" xr:uid="{00000000-0009-0000-0100-000003000000}">
    <filterColumn colId="0" hiddenButton="1"/>
    <filterColumn colId="1" hiddenButton="1"/>
    <filterColumn colId="2" hiddenButton="1"/>
  </autoFilter>
  <tableColumns count="3">
    <tableColumn id="1" xr3:uid="{00000000-0010-0000-0100-000001000000}" name="Refreshments" totalsRowLabel="Total" dataDxfId="135" totalsRowDxfId="136"/>
    <tableColumn id="2" xr3:uid="{00000000-0010-0000-0100-000002000000}" name="Estimated" totalsRowFunction="sum" totalsRowDxfId="134"/>
    <tableColumn id="3" xr3:uid="{00000000-0010-0000-0100-000003000000}" name="Actual" totalsRowFunction="count" totalsRowDxfId="133"/>
  </tableColumns>
  <tableStyleInfo name="TableStyleLight1 2"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ecorationsExpenses" displayName="DecorationsExpenses" ref="B13:D19" totalsRowCount="1" dataDxfId="132" totalsRowDxfId="131">
  <autoFilter ref="B13:D18" xr:uid="{00000000-0009-0000-0100-000004000000}">
    <filterColumn colId="0" hiddenButton="1"/>
    <filterColumn colId="1" hiddenButton="1"/>
    <filterColumn colId="2" hiddenButton="1"/>
  </autoFilter>
  <tableColumns count="3">
    <tableColumn id="1" xr3:uid="{00000000-0010-0000-0200-000001000000}" name="Decorations" totalsRowLabel="Total" dataDxfId="129" totalsRowDxfId="130"/>
    <tableColumn id="2" xr3:uid="{00000000-0010-0000-0200-000002000000}" name="Estimated" totalsRowFunction="sum" dataDxfId="127" totalsRowDxfId="128"/>
    <tableColumn id="3" xr3:uid="{00000000-0010-0000-0200-000003000000}" name="Actual" totalsRowFunction="sum" dataDxfId="125" totalsRowDxfId="126"/>
  </tableColumns>
  <tableStyleInfo name="TableStyleLight1 2"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gramExpenses" displayName="ProgramExpenses" ref="F13:H19" totalsRowCount="1" dataDxfId="124" totalsRowDxfId="123">
  <autoFilter ref="F13:H18" xr:uid="{00000000-0009-0000-0100-000005000000}">
    <filterColumn colId="0" hiddenButton="1"/>
    <filterColumn colId="1" hiddenButton="1"/>
    <filterColumn colId="2" hiddenButton="1"/>
  </autoFilter>
  <tableColumns count="3">
    <tableColumn id="1" xr3:uid="{00000000-0010-0000-0300-000001000000}" name="Program" totalsRowLabel="Total" dataDxfId="121" totalsRowDxfId="122"/>
    <tableColumn id="2" xr3:uid="{00000000-0010-0000-0300-000002000000}" name="Estimated" totalsRowFunction="sum" dataDxfId="119" totalsRowDxfId="120"/>
    <tableColumn id="3" xr3:uid="{00000000-0010-0000-0300-000003000000}" name="Actual" totalsRowFunction="count" dataDxfId="117" totalsRowDxfId="118"/>
  </tableColumns>
  <tableStyleInfo name="TableStyleLight1 2"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ublicityExpenses" displayName="PublicityExpenses" ref="B21:D25" totalsRowCount="1" headerRowDxfId="116" dataDxfId="115" totalsRowDxfId="114">
  <autoFilter ref="B21:D24" xr:uid="{00000000-0009-0000-0100-000006000000}">
    <filterColumn colId="0" hiddenButton="1"/>
    <filterColumn colId="1" hiddenButton="1"/>
    <filterColumn colId="2" hiddenButton="1"/>
  </autoFilter>
  <tableColumns count="3">
    <tableColumn id="1" xr3:uid="{00000000-0010-0000-0400-000001000000}" name="Publicity/Marketing" totalsRowLabel="Total" dataDxfId="112" totalsRowDxfId="113"/>
    <tableColumn id="2" xr3:uid="{00000000-0010-0000-0400-000002000000}" name="Estimated" totalsRowFunction="sum" dataDxfId="110" totalsRowDxfId="111"/>
    <tableColumn id="3" xr3:uid="{00000000-0010-0000-0400-000003000000}" name="Actual" totalsRowFunction="count" dataDxfId="108" totalsRowDxfId="109"/>
  </tableColumns>
  <tableStyleInfo name="TableStyleLight1 2"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izesExpenses" displayName="PrizesExpenses" ref="F21:H24" totalsRowCount="1" headerRowDxfId="107" dataDxfId="106" totalsRowDxfId="105">
  <autoFilter ref="F21:H23" xr:uid="{00000000-0009-0000-0100-000007000000}">
    <filterColumn colId="0" hiddenButton="1"/>
    <filterColumn colId="1" hiddenButton="1"/>
    <filterColumn colId="2" hiddenButton="1"/>
  </autoFilter>
  <tableColumns count="3">
    <tableColumn id="1" xr3:uid="{00000000-0010-0000-0500-000001000000}" name="Prizes + Trophies" totalsRowLabel="Total" dataDxfId="103" totalsRowDxfId="104"/>
    <tableColumn id="2" xr3:uid="{00000000-0010-0000-0500-000002000000}" name="Estimated" totalsRowFunction="sum" dataDxfId="101" totalsRowDxfId="102"/>
    <tableColumn id="3" xr3:uid="{00000000-0010-0000-0500-000003000000}" name="Actual" totalsRowFunction="count" dataDxfId="99" totalsRowDxfId="100"/>
  </tableColumns>
  <tableStyleInfo name="TableStyleLight1 2"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MiscellaneousExpenses" displayName="MiscellaneousExpenses" ref="B27:D32" totalsRowCount="1" headerRowDxfId="98" dataDxfId="97" totalsRowDxfId="96">
  <autoFilter ref="B27:D31" xr:uid="{00000000-0009-0000-0100-000008000000}">
    <filterColumn colId="0" hiddenButton="1"/>
    <filterColumn colId="1" hiddenButton="1"/>
    <filterColumn colId="2" hiddenButton="1"/>
  </autoFilter>
  <tableColumns count="3">
    <tableColumn id="1" xr3:uid="{00000000-0010-0000-0600-000001000000}" name="Miscellaneous" totalsRowLabel="Total" dataDxfId="94" totalsRowDxfId="95"/>
    <tableColumn id="2" xr3:uid="{00000000-0010-0000-0600-000002000000}" name="Estimated" totalsRowFunction="sum" dataDxfId="92" totalsRowDxfId="93"/>
    <tableColumn id="3" xr3:uid="{00000000-0010-0000-0600-000003000000}" name="Actual" totalsRowFunction="count" dataDxfId="90" totalsRowDxfId="91"/>
  </tableColumns>
  <tableStyleInfo name="TableStyleLight1 2"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3B4205-8A83-4C81-B8DB-EDC94C1E3403}" name="Admissions14" displayName="Admissions14" ref="B6:G10" totalsRowCount="1" headerRowDxfId="88" dataDxfId="87" totalsRowDxfId="86">
  <autoFilter ref="B6:G9"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CF4AC2B7-7C61-470A-A017-25B762EF6368}" name="Estimated No." totalsRowLabel="Total" totalsRowDxfId="85"/>
    <tableColumn id="2" xr3:uid="{CC06FAAC-5085-469B-8FEC-CEEAC93B2494}" name="Actual No." dataDxfId="83" totalsRowDxfId="84"/>
    <tableColumn id="3" xr3:uid="{FF983C11-9422-4FD1-9F8D-86784974A0A2}" name="Type" dataDxfId="81" totalsRowDxfId="82"/>
    <tableColumn id="4" xr3:uid="{821F79DF-6870-468E-ADFD-CE4E65E559A0}" name="Price" dataDxfId="79" totalsRowDxfId="80"/>
    <tableColumn id="6" xr3:uid="{95824A07-AD88-486B-812B-87DE44E09D1D}" name="Estimated Income" totalsRowFunction="sum" dataDxfId="77" totalsRowDxfId="78">
      <calculatedColumnFormula>B7*E7</calculatedColumnFormula>
    </tableColumn>
    <tableColumn id="7" xr3:uid="{4D2A6005-458D-4125-9847-1378033F1A7A}" name="Actual Income" totalsRowFunction="sum" dataDxfId="75" totalsRowDxfId="76">
      <calculatedColumnFormula>C7*E7</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5E7371D-790C-490D-987D-A128140AA4FB}" name="AdsInProgram15" displayName="AdsInProgram15" ref="B12:G16" totalsRowCount="1" headerRowDxfId="74" dataDxfId="73" totalsRowDxfId="72">
  <autoFilter ref="B12:G15"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6D694836-AB7E-4D32-A2B6-F3C6C783C216}" name="Estimated No." totalsRowLabel="Total" dataDxfId="70" totalsRowDxfId="71"/>
    <tableColumn id="2" xr3:uid="{C1DAA0D9-23FE-4AA2-B88B-EC8B6FCBDAF0}" name="Actual No." dataDxfId="68" totalsRowDxfId="69"/>
    <tableColumn id="3" xr3:uid="{7854FDF2-8950-461B-B76F-D36A8A396C60}" name="Type" dataDxfId="66" totalsRowDxfId="67"/>
    <tableColumn id="4" xr3:uid="{3CC1C3FA-451A-44C2-8F85-7D6A42C6A1B7}" name="Price" dataDxfId="64" totalsRowDxfId="65"/>
    <tableColumn id="5" xr3:uid="{08764B0F-A263-4AE9-BBAA-4C2324D0FD61}" name="Estimated Income" totalsRowFunction="sum" dataDxfId="62" totalsRowDxfId="63">
      <calculatedColumnFormula>B13*E13</calculatedColumnFormula>
    </tableColumn>
    <tableColumn id="6" xr3:uid="{254FFF11-DAEE-437F-88E9-12515FA00EF2}" name="Actual Income" totalsRowFunction="sum" dataDxfId="60" totalsRowDxfId="61">
      <calculatedColumnFormula>C13*E13</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83FF47-D3BF-434B-B6F8-2049ACB2D9CF}" name="ExhibitorsAndVendors16" displayName="ExhibitorsAndVendors16" ref="B18:G22" totalsRowCount="1">
  <autoFilter ref="B18:G21"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4AE8D377-71AA-4037-A49E-CBC2F3F0C491}" name="Estimated No." totalsRowLabel="Total" totalsRowDxfId="59"/>
    <tableColumn id="2" xr3:uid="{52F666C9-A6C1-4DBF-861A-D2EC829F7750}" name="Actual No." totalsRowDxfId="58"/>
    <tableColumn id="3" xr3:uid="{84E8B0FB-416A-4FBD-ADE6-3AA00A50F6A3}" name="Type" dataDxfId="56" totalsRowDxfId="57"/>
    <tableColumn id="4" xr3:uid="{7B878369-919C-426A-9F4B-9C9DA588F84D}" name="Price" totalsRowDxfId="55"/>
    <tableColumn id="5" xr3:uid="{8D645A71-713A-49E0-BD14-21022EB76624}" name="Estimated Income" totalsRowFunction="sum" totalsRowDxfId="54">
      <calculatedColumnFormula>B19*E19</calculatedColumnFormula>
    </tableColumn>
    <tableColumn id="6" xr3:uid="{ED7DBAF7-D8EF-4B88-91FD-ECDCE5D24025}" name="Actual Income" totalsRowFunction="sum" totalsRowDxfId="53">
      <calculatedColumnFormula>C19*E19</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7741202-8275-4F8E-8CEE-697C8089B92A}" name="SaleOfItems17" displayName="SaleOfItems17" ref="B24:G29" totalsRowCount="1">
  <autoFilter ref="B24:G28"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AA530D84-FE19-4344-B0EB-E64AFE3F6D02}" name="Estimated No." totalsRowLabel="Total" totalsRowDxfId="52"/>
    <tableColumn id="2" xr3:uid="{B766DD51-F70E-482D-8269-AD57C51BCAEC}" name="Actual No." totalsRowDxfId="51"/>
    <tableColumn id="3" xr3:uid="{9866E1E5-67AD-4ED0-A785-D695687EBE78}" name="Type" totalsRowDxfId="50"/>
    <tableColumn id="4" xr3:uid="{2969702C-9620-46D2-AF03-125A30EF67DB}" name="Price" totalsRowDxfId="49"/>
    <tableColumn id="5" xr3:uid="{02C784FD-9B70-40B6-86AF-426F394510FF}" name="Estimated Income" totalsRowFunction="sum" totalsRowDxfId="48">
      <calculatedColumnFormula>B25*E25</calculatedColumnFormula>
    </tableColumn>
    <tableColumn id="6" xr3:uid="{08485BC7-DC23-4424-8D7C-070EB8A45ADF}" name="Actual Income" totalsRowFunction="sum" totalsRowDxfId="47">
      <calculatedColumnFormula>C25*E25</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dmissions" displayName="Admissions" ref="B6:G10" totalsRowCount="1" headerRowDxfId="45" dataDxfId="44" totalsRowDxfId="43">
  <autoFilter ref="B6:G9"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Estimated No." totalsRowLabel="Total" totalsRowDxfId="42"/>
    <tableColumn id="2" xr3:uid="{00000000-0010-0000-0700-000002000000}" name="Actual No." dataDxfId="40" totalsRowDxfId="41"/>
    <tableColumn id="3" xr3:uid="{00000000-0010-0000-0700-000003000000}" name="Type" dataDxfId="38" totalsRowDxfId="39"/>
    <tableColumn id="4" xr3:uid="{00000000-0010-0000-0700-000004000000}" name="Price" dataDxfId="36" totalsRowDxfId="37"/>
    <tableColumn id="6" xr3:uid="{00000000-0010-0000-0700-000006000000}" name="Estimated Income" totalsRowFunction="sum" dataDxfId="34" totalsRowDxfId="35">
      <calculatedColumnFormula>B7*E7</calculatedColumnFormula>
    </tableColumn>
    <tableColumn id="7" xr3:uid="{00000000-0010-0000-0700-000007000000}" name="Actual Income" totalsRowFunction="sum" dataDxfId="32" totalsRowDxfId="33">
      <calculatedColumnFormula>C7*E7</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dsInProgram" displayName="AdsInProgram" ref="B12:G16" totalsRowCount="1" headerRowDxfId="31" dataDxfId="30" totalsRowDxfId="29">
  <autoFilter ref="B12:G15"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Estimated No." totalsRowLabel="Total" dataDxfId="27" totalsRowDxfId="28"/>
    <tableColumn id="2" xr3:uid="{00000000-0010-0000-0800-000002000000}" name="Actual No." dataDxfId="25" totalsRowDxfId="26"/>
    <tableColumn id="3" xr3:uid="{00000000-0010-0000-0800-000003000000}" name="Type" dataDxfId="23" totalsRowDxfId="24"/>
    <tableColumn id="4" xr3:uid="{00000000-0010-0000-0800-000004000000}" name="Price" dataDxfId="21" totalsRowDxfId="22"/>
    <tableColumn id="5" xr3:uid="{00000000-0010-0000-0800-000005000000}" name="Estimated Income" totalsRowFunction="sum" dataDxfId="19" totalsRowDxfId="20">
      <calculatedColumnFormula>B13*E13</calculatedColumnFormula>
    </tableColumn>
    <tableColumn id="6" xr3:uid="{00000000-0010-0000-0800-000006000000}" name="Actual Income" totalsRowFunction="sum" dataDxfId="17" totalsRowDxfId="18">
      <calculatedColumnFormula>C13*E13</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ExhibitorsAndVendors" displayName="ExhibitorsAndVendors" ref="B18:G22" totalsRowCount="1">
  <autoFilter ref="B18:G21"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Estimated No." totalsRowLabel="Total" totalsRowDxfId="16"/>
    <tableColumn id="2" xr3:uid="{00000000-0010-0000-0900-000002000000}" name="Actual No." totalsRowDxfId="15"/>
    <tableColumn id="3" xr3:uid="{00000000-0010-0000-0900-000003000000}" name="Type" dataDxfId="13" totalsRowDxfId="14"/>
    <tableColumn id="4" xr3:uid="{00000000-0010-0000-0900-000004000000}" name="Price" totalsRowDxfId="12"/>
    <tableColumn id="5" xr3:uid="{00000000-0010-0000-0900-000005000000}" name="Estimated Income" totalsRowFunction="sum" totalsRowDxfId="11">
      <calculatedColumnFormula>B19*E19</calculatedColumnFormula>
    </tableColumn>
    <tableColumn id="6" xr3:uid="{00000000-0010-0000-0900-000006000000}" name="Actual Income" totalsRowFunction="sum" totalsRowDxfId="10">
      <calculatedColumnFormula>C19*E19</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SaleOfItems" displayName="SaleOfItems" ref="B24:G29" totalsRowCount="1">
  <autoFilter ref="B24:G28"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Estimated No." totalsRowLabel="Total" totalsRowDxfId="9"/>
    <tableColumn id="2" xr3:uid="{00000000-0010-0000-0A00-000002000000}" name="Actual No." totalsRowDxfId="8"/>
    <tableColumn id="3" xr3:uid="{00000000-0010-0000-0A00-000003000000}" name="Type" totalsRowDxfId="7"/>
    <tableColumn id="4" xr3:uid="{00000000-0010-0000-0A00-000004000000}" name="Price" totalsRowDxfId="6"/>
    <tableColumn id="5" xr3:uid="{00000000-0010-0000-0A00-000005000000}" name="Estimated Income" totalsRowFunction="sum" totalsRowDxfId="5">
      <calculatedColumnFormula>B25*E25</calculatedColumnFormula>
    </tableColumn>
    <tableColumn id="6" xr3:uid="{00000000-0010-0000-0A00-000006000000}" name="Actual Income" totalsRowFunction="sum" totalsRowDxfId="4">
      <calculatedColumnFormula>C25*E25</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053438-C393-4A6F-85EB-6141CE2E580F}" name="Summary" displayName="Summary" ref="B4:D6" totalsRowShown="0" headerRowDxfId="0">
  <autoFilter ref="B4:D6" xr:uid="{E2E1E93F-962E-4908-B5FF-C49FFDD203EC}">
    <filterColumn colId="0" hiddenButton="1"/>
    <filterColumn colId="1" hiddenButton="1"/>
    <filterColumn colId="2" hiddenButton="1"/>
  </autoFilter>
  <tableColumns count="3">
    <tableColumn id="1" xr3:uid="{F67213F1-F34B-417E-9245-0F02F8ACA01B}" name=" Total"/>
    <tableColumn id="2" xr3:uid="{B31A4B15-FE6A-45D0-A35F-8DEBCAB99AF7}" name="Estimated">
      <calculatedColumnFormula>Expenses!G3</calculatedColumnFormula>
    </tableColumn>
    <tableColumn id="3" xr3:uid="{D633F0A4-A59C-4679-9F1C-8D364B0C972E}" name="Actual">
      <calculatedColumnFormula>Expenses!H3</calculatedColumnFormula>
    </tableColumn>
  </tableColumns>
  <tableStyleInfo showFirstColumn="0" showLastColumn="0" showRowStripes="0" showColumnStripes="0"/>
  <extLst>
    <ext xmlns:x14="http://schemas.microsoft.com/office/spreadsheetml/2009/9/main" uri="{504A1905-F514-4f6f-8877-14C23A59335A}">
      <x14:table altTextSummary="Total Estimated and Actual Income &amp; Expenses are auto updated in this table"/>
    </ext>
  </extLst>
</table>
</file>

<file path=xl/theme/theme1.xml><?xml version="1.0" encoding="utf-8"?>
<a:theme xmlns:a="http://schemas.openxmlformats.org/drawingml/2006/main" name="Office Theme">
  <a:themeElements>
    <a:clrScheme name="Custom 13">
      <a:dk1>
        <a:srgbClr val="111111"/>
      </a:dk1>
      <a:lt1>
        <a:srgbClr val="FFFFFF"/>
      </a:lt1>
      <a:dk2>
        <a:srgbClr val="2D3047"/>
      </a:dk2>
      <a:lt2>
        <a:srgbClr val="FFFFFF"/>
      </a:lt2>
      <a:accent1>
        <a:srgbClr val="B50745"/>
      </a:accent1>
      <a:accent2>
        <a:srgbClr val="1C9AAA"/>
      </a:accent2>
      <a:accent3>
        <a:srgbClr val="E0C93A"/>
      </a:accent3>
      <a:accent4>
        <a:srgbClr val="B50745"/>
      </a:accent4>
      <a:accent5>
        <a:srgbClr val="1C9AAA"/>
      </a:accent5>
      <a:accent6>
        <a:srgbClr val="E0C93A"/>
      </a:accent6>
      <a:hlink>
        <a:srgbClr val="4CD0E2"/>
      </a:hlink>
      <a:folHlink>
        <a:srgbClr val="4CD0E2"/>
      </a:folHlink>
    </a:clrScheme>
    <a:fontScheme name="Custom 2">
      <a:majorFont>
        <a:latin typeface="Century Gothic"/>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1AAABC6-AC18-4EAE-B5EF-59C85E437178}">
  <we:reference id="WA104380006" version="1.0.0.0" store="en-US" storeType="omex"/>
  <we:alternateReferences>
    <we:reference id="WA104380006" version="1.0.0.0" store="omex"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4" Type="http://schemas.openxmlformats.org/officeDocument/2006/relationships/table" Target="../tables/table1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3.bin"/><Relationship Id="rId5" Type="http://schemas.openxmlformats.org/officeDocument/2006/relationships/table" Target="../tables/table15.xml"/><Relationship Id="rId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tabColor theme="8" tint="-0.499984740745262"/>
  </sheetPr>
  <dimension ref="B1:B8"/>
  <sheetViews>
    <sheetView showGridLines="0" workbookViewId="0"/>
  </sheetViews>
  <sheetFormatPr defaultRowHeight="13.15"/>
  <cols>
    <col min="1" max="1" width="2.7109375" customWidth="1"/>
    <col min="2" max="2" width="95" customWidth="1"/>
    <col min="3" max="3" width="2.7109375" customWidth="1"/>
  </cols>
  <sheetData>
    <row r="1" spans="2:2" s="39" customFormat="1" ht="30" customHeight="1">
      <c r="B1" s="66" t="s">
        <v>0</v>
      </c>
    </row>
    <row r="2" spans="2:2" ht="30" customHeight="1">
      <c r="B2" s="65" t="s">
        <v>1</v>
      </c>
    </row>
    <row r="3" spans="2:2" ht="30" customHeight="1">
      <c r="B3" s="65" t="s">
        <v>2</v>
      </c>
    </row>
    <row r="4" spans="2:2" ht="30" customHeight="1">
      <c r="B4" s="65" t="s">
        <v>3</v>
      </c>
    </row>
    <row r="5" spans="2:2" ht="30" customHeight="1">
      <c r="B5" s="65" t="s">
        <v>4</v>
      </c>
    </row>
    <row r="6" spans="2:2" ht="30" customHeight="1">
      <c r="B6" s="67" t="s">
        <v>5</v>
      </c>
    </row>
    <row r="7" spans="2:2" ht="60" customHeight="1">
      <c r="B7" s="73" t="s">
        <v>6</v>
      </c>
    </row>
    <row r="8" spans="2:2" ht="39.950000000000003" customHeight="1">
      <c r="B8" s="65" t="s">
        <v>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H32"/>
  <sheetViews>
    <sheetView showGridLines="0" zoomScaleNormal="100" workbookViewId="0">
      <selection activeCell="G8" sqref="G8"/>
    </sheetView>
  </sheetViews>
  <sheetFormatPr defaultColWidth="9.140625" defaultRowHeight="13.15"/>
  <cols>
    <col min="1" max="1" width="2.7109375" style="5" customWidth="1"/>
    <col min="2" max="2" width="22.7109375" style="1" customWidth="1"/>
    <col min="3" max="3" width="15.7109375" style="1" customWidth="1"/>
    <col min="4" max="4" width="22.7109375" style="1" customWidth="1"/>
    <col min="5" max="5" width="3.42578125" style="1" customWidth="1"/>
    <col min="6" max="8" width="22.7109375" style="1" customWidth="1"/>
    <col min="9" max="9" width="2.7109375" style="1" customWidth="1"/>
    <col min="10" max="16384" width="9.140625" style="1"/>
  </cols>
  <sheetData>
    <row r="1" spans="1:8" ht="45.75" customHeight="1">
      <c r="A1" s="71" t="s">
        <v>8</v>
      </c>
      <c r="B1" s="80" t="s">
        <v>9</v>
      </c>
      <c r="C1" s="80"/>
      <c r="D1" s="81"/>
      <c r="E1" s="81"/>
      <c r="F1" s="32"/>
      <c r="G1" s="32"/>
      <c r="H1" s="33" t="s">
        <v>10</v>
      </c>
    </row>
    <row r="2" spans="1:8" ht="6.75" customHeight="1">
      <c r="B2" s="25"/>
      <c r="C2" s="25"/>
      <c r="D2" s="25"/>
      <c r="E2" s="26"/>
      <c r="F2" s="26"/>
      <c r="G2" s="26"/>
      <c r="H2" s="27"/>
    </row>
    <row r="3" spans="1:8" s="15" customFormat="1" ht="15" customHeight="1">
      <c r="A3" s="71" t="s">
        <v>11</v>
      </c>
      <c r="B3" s="79" t="s">
        <v>12</v>
      </c>
      <c r="C3" s="23"/>
      <c r="D3" s="23"/>
      <c r="E3" s="23"/>
      <c r="F3" s="23"/>
      <c r="G3" s="24" t="s">
        <v>13</v>
      </c>
      <c r="H3" s="24" t="s">
        <v>14</v>
      </c>
    </row>
    <row r="4" spans="1:8" ht="24" customHeight="1">
      <c r="A4" s="71" t="s">
        <v>15</v>
      </c>
      <c r="B4" s="79"/>
      <c r="C4" s="21"/>
      <c r="D4" s="21"/>
      <c r="E4" s="21"/>
      <c r="F4" s="21"/>
      <c r="G4" s="22">
        <f>SUM(C11,C19,C25,C32,G11,G19,G24)</f>
        <v>0</v>
      </c>
      <c r="H4" s="22">
        <f>SUM(D11,D19,D25,D32,H11,H19,H24)</f>
        <v>22</v>
      </c>
    </row>
    <row r="5" spans="1:8" ht="15" customHeight="1">
      <c r="B5" s="6"/>
      <c r="C5" s="7"/>
      <c r="D5" s="7"/>
      <c r="E5" s="5"/>
      <c r="F5" s="5"/>
      <c r="G5" s="5"/>
      <c r="H5" s="5"/>
    </row>
    <row r="6" spans="1:8" s="13" customFormat="1" ht="20.100000000000001" customHeight="1">
      <c r="A6" s="71" t="s">
        <v>16</v>
      </c>
      <c r="B6" s="28" t="s">
        <v>17</v>
      </c>
      <c r="C6" s="69" t="s">
        <v>13</v>
      </c>
      <c r="D6" s="69" t="s">
        <v>14</v>
      </c>
      <c r="E6" s="14"/>
      <c r="F6" s="28" t="s">
        <v>18</v>
      </c>
      <c r="G6" s="69" t="s">
        <v>13</v>
      </c>
      <c r="H6" s="69" t="s">
        <v>14</v>
      </c>
    </row>
    <row r="7" spans="1:8" ht="15.95" customHeight="1">
      <c r="B7" s="18" t="s">
        <v>19</v>
      </c>
      <c r="C7" s="19">
        <v>0</v>
      </c>
      <c r="D7" s="20">
        <v>0</v>
      </c>
      <c r="E7" s="5"/>
      <c r="F7" s="18" t="s">
        <v>20</v>
      </c>
      <c r="G7" s="8">
        <v>0</v>
      </c>
      <c r="H7" s="9">
        <v>0</v>
      </c>
    </row>
    <row r="8" spans="1:8" ht="15.95" customHeight="1">
      <c r="B8" s="18" t="s">
        <v>21</v>
      </c>
      <c r="C8" s="19">
        <v>0</v>
      </c>
      <c r="D8" s="20">
        <v>0</v>
      </c>
      <c r="E8" s="5"/>
      <c r="F8" s="18" t="s">
        <v>22</v>
      </c>
      <c r="G8" s="8">
        <v>0</v>
      </c>
      <c r="H8" s="9">
        <v>0</v>
      </c>
    </row>
    <row r="9" spans="1:8" ht="15.95" customHeight="1">
      <c r="B9" s="18" t="s">
        <v>23</v>
      </c>
      <c r="C9" s="19">
        <v>0</v>
      </c>
      <c r="D9" s="20">
        <v>0</v>
      </c>
      <c r="E9" s="5"/>
      <c r="F9" s="18" t="s">
        <v>23</v>
      </c>
      <c r="G9" s="8">
        <v>0</v>
      </c>
      <c r="H9" s="9">
        <v>0</v>
      </c>
    </row>
    <row r="10" spans="1:8" ht="15.95" customHeight="1">
      <c r="B10" s="18" t="s">
        <v>24</v>
      </c>
      <c r="C10" s="19">
        <v>0</v>
      </c>
      <c r="D10" s="20">
        <v>0</v>
      </c>
      <c r="E10" s="5"/>
      <c r="F10" s="18" t="s">
        <v>24</v>
      </c>
      <c r="G10" s="8">
        <v>0</v>
      </c>
      <c r="H10" s="9">
        <v>0</v>
      </c>
    </row>
    <row r="11" spans="1:8" ht="15.95" customHeight="1">
      <c r="B11" s="18" t="s">
        <v>25</v>
      </c>
      <c r="C11" s="19">
        <f>SUBTOTAL(109,SiteExpenses[Estimated])</f>
        <v>0</v>
      </c>
      <c r="D11" s="20">
        <f>SUBTOTAL(103,SiteExpenses[Actual])</f>
        <v>4</v>
      </c>
      <c r="E11" s="5"/>
      <c r="F11" s="18" t="s">
        <v>25</v>
      </c>
      <c r="G11" s="19">
        <f>SUBTOTAL(109,RefreshmentsExpenses[Estimated])</f>
        <v>0</v>
      </c>
      <c r="H11" s="20">
        <f>SUBTOTAL(103,RefreshmentsExpenses[Actual])</f>
        <v>4</v>
      </c>
    </row>
    <row r="12" spans="1:8" ht="15" customHeight="1">
      <c r="B12" s="6"/>
      <c r="C12" s="7"/>
      <c r="D12" s="7"/>
      <c r="E12" s="5"/>
      <c r="F12" s="5"/>
      <c r="G12" s="5"/>
      <c r="H12" s="5"/>
    </row>
    <row r="13" spans="1:8" ht="20.100000000000001" customHeight="1">
      <c r="A13" s="5" t="s">
        <v>26</v>
      </c>
      <c r="B13" s="28" t="s">
        <v>27</v>
      </c>
      <c r="C13" s="69" t="s">
        <v>13</v>
      </c>
      <c r="D13" s="69" t="s">
        <v>14</v>
      </c>
      <c r="E13" s="5"/>
      <c r="F13" s="28" t="s">
        <v>28</v>
      </c>
      <c r="G13" s="69" t="s">
        <v>13</v>
      </c>
      <c r="H13" s="69" t="s">
        <v>14</v>
      </c>
    </row>
    <row r="14" spans="1:8" ht="15.95" customHeight="1">
      <c r="B14" s="29" t="s">
        <v>29</v>
      </c>
      <c r="C14" s="55">
        <v>0</v>
      </c>
      <c r="D14" s="55">
        <v>0</v>
      </c>
      <c r="E14" s="5"/>
      <c r="F14" s="29" t="s">
        <v>20</v>
      </c>
      <c r="G14" s="10">
        <v>0</v>
      </c>
      <c r="H14" s="11">
        <v>0</v>
      </c>
    </row>
    <row r="15" spans="1:8" ht="15.95" customHeight="1">
      <c r="B15" s="29" t="s">
        <v>21</v>
      </c>
      <c r="C15" s="55">
        <v>0</v>
      </c>
      <c r="D15" s="55">
        <v>0</v>
      </c>
      <c r="E15" s="5"/>
      <c r="F15" s="29" t="s">
        <v>21</v>
      </c>
      <c r="G15" s="10">
        <v>0</v>
      </c>
      <c r="H15" s="11">
        <v>0</v>
      </c>
    </row>
    <row r="16" spans="1:8" ht="15.95" customHeight="1">
      <c r="B16" s="29" t="s">
        <v>23</v>
      </c>
      <c r="C16" s="55">
        <v>0</v>
      </c>
      <c r="D16" s="55">
        <v>0</v>
      </c>
      <c r="E16" s="5"/>
      <c r="F16" s="29" t="s">
        <v>30</v>
      </c>
      <c r="G16" s="10">
        <v>0</v>
      </c>
      <c r="H16" s="11">
        <v>0</v>
      </c>
    </row>
    <row r="17" spans="1:8" ht="15.95" customHeight="1">
      <c r="B17" s="29" t="s">
        <v>24</v>
      </c>
      <c r="C17" s="55">
        <v>0</v>
      </c>
      <c r="D17" s="55">
        <v>0</v>
      </c>
      <c r="E17" s="5"/>
      <c r="F17" s="29" t="s">
        <v>24</v>
      </c>
      <c r="G17" s="10">
        <v>0</v>
      </c>
      <c r="H17" s="11">
        <v>0</v>
      </c>
    </row>
    <row r="18" spans="1:8" ht="15.95" customHeight="1">
      <c r="B18" s="29" t="s">
        <v>31</v>
      </c>
      <c r="C18" s="55">
        <v>0</v>
      </c>
      <c r="D18" s="55">
        <v>0</v>
      </c>
      <c r="E18" s="5"/>
      <c r="F18" s="29" t="s">
        <v>31</v>
      </c>
      <c r="G18" s="10">
        <v>0</v>
      </c>
      <c r="H18" s="11">
        <v>0</v>
      </c>
    </row>
    <row r="19" spans="1:8" ht="15.95" customHeight="1">
      <c r="B19" s="29" t="s">
        <v>25</v>
      </c>
      <c r="C19" s="55">
        <f>SUBTOTAL(109,DecorationsExpenses[Estimated])</f>
        <v>0</v>
      </c>
      <c r="D19" s="55">
        <f>SUBTOTAL(109,DecorationsExpenses[Actual])</f>
        <v>0</v>
      </c>
      <c r="E19" s="5"/>
      <c r="F19" s="29" t="s">
        <v>25</v>
      </c>
      <c r="G19" s="10">
        <f>SUBTOTAL(109,ProgramExpenses[Estimated])</f>
        <v>0</v>
      </c>
      <c r="H19" s="11">
        <f>SUBTOTAL(103,ProgramExpenses[Actual])</f>
        <v>5</v>
      </c>
    </row>
    <row r="20" spans="1:8" ht="15" customHeight="1">
      <c r="B20" s="30"/>
      <c r="C20" s="56"/>
      <c r="D20" s="56"/>
      <c r="E20" s="5"/>
      <c r="F20" s="30"/>
      <c r="G20" s="5"/>
      <c r="H20" s="5"/>
    </row>
    <row r="21" spans="1:8" ht="20.100000000000001" customHeight="1">
      <c r="A21" s="71" t="s">
        <v>32</v>
      </c>
      <c r="B21" s="29" t="s">
        <v>33</v>
      </c>
      <c r="C21" s="70" t="s">
        <v>13</v>
      </c>
      <c r="D21" s="70" t="s">
        <v>14</v>
      </c>
      <c r="E21" s="5"/>
      <c r="F21" s="29" t="s">
        <v>34</v>
      </c>
      <c r="G21" s="70" t="s">
        <v>13</v>
      </c>
      <c r="H21" s="70" t="s">
        <v>14</v>
      </c>
    </row>
    <row r="22" spans="1:8" ht="15.95" customHeight="1">
      <c r="B22" s="29" t="s">
        <v>20</v>
      </c>
      <c r="C22" s="55">
        <v>0</v>
      </c>
      <c r="D22" s="57">
        <v>0</v>
      </c>
      <c r="E22" s="5"/>
      <c r="F22" s="29" t="s">
        <v>20</v>
      </c>
      <c r="G22" s="10">
        <v>0</v>
      </c>
      <c r="H22" s="11">
        <v>0</v>
      </c>
    </row>
    <row r="23" spans="1:8" ht="15.95" customHeight="1">
      <c r="B23" s="29" t="s">
        <v>21</v>
      </c>
      <c r="C23" s="55">
        <v>0</v>
      </c>
      <c r="D23" s="57">
        <v>0</v>
      </c>
      <c r="E23" s="5"/>
      <c r="F23" s="29" t="s">
        <v>21</v>
      </c>
      <c r="G23" s="12">
        <v>0</v>
      </c>
      <c r="H23" s="11">
        <v>0</v>
      </c>
    </row>
    <row r="24" spans="1:8" ht="15.95" customHeight="1">
      <c r="B24" s="29" t="s">
        <v>23</v>
      </c>
      <c r="C24" s="55">
        <v>0</v>
      </c>
      <c r="D24" s="57">
        <v>0</v>
      </c>
      <c r="E24" s="5"/>
      <c r="F24" s="29" t="s">
        <v>25</v>
      </c>
      <c r="G24" s="12">
        <f>SUBTOTAL(109,PrizesExpenses[Estimated])</f>
        <v>0</v>
      </c>
      <c r="H24" s="11">
        <f>SUBTOTAL(103,PrizesExpenses[Actual])</f>
        <v>2</v>
      </c>
    </row>
    <row r="25" spans="1:8" ht="15.95" customHeight="1">
      <c r="B25" s="29" t="s">
        <v>25</v>
      </c>
      <c r="C25" s="55">
        <f>SUBTOTAL(109,PublicityExpenses[Estimated])</f>
        <v>0</v>
      </c>
      <c r="D25" s="57">
        <f>SUBTOTAL(103,PublicityExpenses[Actual])</f>
        <v>3</v>
      </c>
      <c r="E25" s="5"/>
      <c r="F25" s="5"/>
      <c r="G25" s="5"/>
      <c r="H25" s="5"/>
    </row>
    <row r="26" spans="1:8" ht="15" customHeight="1">
      <c r="B26" s="30"/>
      <c r="C26" s="56"/>
      <c r="D26" s="56"/>
      <c r="E26" s="5"/>
      <c r="F26" s="5"/>
      <c r="G26" s="5"/>
      <c r="H26" s="5"/>
    </row>
    <row r="27" spans="1:8" ht="20.100000000000001" customHeight="1">
      <c r="A27" s="71" t="s">
        <v>35</v>
      </c>
      <c r="B27" s="29" t="s">
        <v>36</v>
      </c>
      <c r="C27" s="70" t="s">
        <v>13</v>
      </c>
      <c r="D27" s="70" t="s">
        <v>14</v>
      </c>
      <c r="E27" s="5"/>
      <c r="F27" s="5"/>
      <c r="G27" s="5"/>
      <c r="H27" s="5"/>
    </row>
    <row r="28" spans="1:8" ht="15.95" customHeight="1">
      <c r="B28" s="29" t="s">
        <v>20</v>
      </c>
      <c r="C28" s="55">
        <v>0</v>
      </c>
      <c r="D28" s="57">
        <v>0</v>
      </c>
      <c r="E28" s="5"/>
      <c r="F28" s="5"/>
      <c r="G28" s="5"/>
      <c r="H28" s="5"/>
    </row>
    <row r="29" spans="1:8" ht="15.95" customHeight="1">
      <c r="B29" s="29" t="s">
        <v>21</v>
      </c>
      <c r="C29" s="55">
        <v>0</v>
      </c>
      <c r="D29" s="57">
        <v>0</v>
      </c>
      <c r="E29" s="5"/>
      <c r="F29" s="5"/>
      <c r="G29" s="5"/>
      <c r="H29" s="5"/>
    </row>
    <row r="30" spans="1:8" ht="15.95" customHeight="1">
      <c r="B30" s="29" t="s">
        <v>23</v>
      </c>
      <c r="C30" s="55">
        <v>0</v>
      </c>
      <c r="D30" s="57">
        <v>0</v>
      </c>
      <c r="E30" s="5"/>
      <c r="F30" s="5"/>
      <c r="G30" s="5"/>
      <c r="H30" s="5"/>
    </row>
    <row r="31" spans="1:8" ht="15.95" customHeight="1">
      <c r="B31" s="29" t="s">
        <v>24</v>
      </c>
      <c r="C31" s="55">
        <v>0</v>
      </c>
      <c r="D31" s="57">
        <v>0</v>
      </c>
      <c r="E31" s="5"/>
      <c r="F31" s="5"/>
      <c r="G31" s="5"/>
      <c r="H31" s="5"/>
    </row>
    <row r="32" spans="1:8" ht="15.95" customHeight="1">
      <c r="B32" s="31" t="s">
        <v>25</v>
      </c>
      <c r="C32" s="58">
        <f>SUBTOTAL(109,MiscellaneousExpenses[Estimated])</f>
        <v>0</v>
      </c>
      <c r="D32" s="59">
        <f>SUBTOTAL(103,MiscellaneousExpenses[Actual])</f>
        <v>4</v>
      </c>
    </row>
  </sheetData>
  <mergeCells count="3">
    <mergeCell ref="B3:B4"/>
    <mergeCell ref="B1:C1"/>
    <mergeCell ref="D1:E1"/>
  </mergeCells>
  <phoneticPr fontId="1" type="noConversion"/>
  <conditionalFormatting sqref="A1:A1048576">
    <cfRule type="notContainsBlanks" dxfId="146" priority="1">
      <formula>LEN(TRIM(A1))&gt;0</formula>
    </cfRule>
  </conditionalFormatting>
  <printOptions horizontalCentered="1"/>
  <pageMargins left="0.75" right="0.75" top="1" bottom="1" header="0.5" footer="0.5"/>
  <pageSetup scale="85" fitToHeight="0" orientation="landscape" r:id="rId1"/>
  <headerFooter alignWithMargins="0"/>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66C4-849F-4C55-941A-9C7F127AE5E1}">
  <sheetPr>
    <tabColor theme="5" tint="0.39997558519241921"/>
    <pageSetUpPr fitToPage="1"/>
  </sheetPr>
  <dimension ref="A1:J32"/>
  <sheetViews>
    <sheetView showGridLines="0" zoomScaleNormal="100" zoomScaleSheetLayoutView="75" workbookViewId="0">
      <selection activeCell="L3" sqref="L3"/>
    </sheetView>
  </sheetViews>
  <sheetFormatPr defaultColWidth="9.140625" defaultRowHeight="12.75"/>
  <cols>
    <col min="1" max="1" width="2.7109375" style="5" customWidth="1"/>
    <col min="2" max="2" width="23.140625" style="1" customWidth="1"/>
    <col min="3" max="3" width="15.7109375" style="1" customWidth="1"/>
    <col min="4" max="4" width="26.42578125" style="1" customWidth="1"/>
    <col min="5" max="7" width="23.140625" style="1" customWidth="1"/>
    <col min="8" max="8" width="2.7109375" style="1" customWidth="1"/>
    <col min="9" max="16384" width="9.140625" style="1"/>
  </cols>
  <sheetData>
    <row r="1" spans="1:10" ht="45.75" customHeight="1">
      <c r="A1" s="5" t="s">
        <v>37</v>
      </c>
      <c r="B1" s="80" t="str">
        <f>Expenses!B1</f>
        <v>Budget</v>
      </c>
      <c r="C1" s="80"/>
      <c r="D1" s="60">
        <f>Expenses!D1</f>
        <v>0</v>
      </c>
      <c r="E1" s="32"/>
      <c r="F1" s="32"/>
      <c r="G1" s="33" t="s">
        <v>38</v>
      </c>
    </row>
    <row r="2" spans="1:10" ht="6.75" customHeight="1">
      <c r="B2" s="25"/>
      <c r="C2" s="25"/>
      <c r="D2" s="25"/>
      <c r="E2" s="26"/>
      <c r="F2" s="26"/>
      <c r="G2" s="26"/>
      <c r="H2" s="27"/>
    </row>
    <row r="3" spans="1:10" s="15" customFormat="1" ht="15" customHeight="1">
      <c r="A3" s="71" t="s">
        <v>39</v>
      </c>
      <c r="B3" s="79" t="s">
        <v>40</v>
      </c>
      <c r="C3" s="23"/>
      <c r="D3" s="23"/>
      <c r="E3" s="23"/>
      <c r="F3" s="24" t="s">
        <v>13</v>
      </c>
      <c r="G3" s="24" t="s">
        <v>14</v>
      </c>
    </row>
    <row r="4" spans="1:10" ht="24" customHeight="1">
      <c r="A4" s="71" t="s">
        <v>41</v>
      </c>
      <c r="B4" s="79"/>
      <c r="C4" s="21"/>
      <c r="D4" s="21"/>
      <c r="E4" s="21"/>
      <c r="F4" s="22">
        <f>SUM(Admissions14[[#Totals],[Estimated Income]],AdsInProgram15[[#Totals],[Estimated Income]],ExhibitorsAndVendors16[[#Totals],[Estimated Income]],SaleOfItems17[[#Totals],[Estimated Income]])</f>
        <v>0</v>
      </c>
      <c r="G4" s="22">
        <f>SUM(Admissions14[[#Totals],[Actual Income]],AdsInProgram15[[#Totals],[Actual Income]],ExhibitorsAndVendors16[[#Totals],[Actual Income]],SaleOfItems17[[#Totals],[Actual Income]])</f>
        <v>0</v>
      </c>
    </row>
    <row r="5" spans="1:10" ht="35.1" customHeight="1">
      <c r="A5" s="71" t="s">
        <v>42</v>
      </c>
      <c r="B5" s="64" t="s">
        <v>43</v>
      </c>
      <c r="C5" s="34"/>
      <c r="D5" s="34"/>
      <c r="E5" s="34"/>
      <c r="F5" s="34"/>
      <c r="G5" s="34"/>
    </row>
    <row r="6" spans="1:10" ht="20.100000000000001" customHeight="1">
      <c r="A6" s="71" t="s">
        <v>44</v>
      </c>
      <c r="B6" s="36" t="s">
        <v>45</v>
      </c>
      <c r="C6" s="36" t="s">
        <v>46</v>
      </c>
      <c r="D6" s="36" t="s">
        <v>47</v>
      </c>
      <c r="E6" s="36" t="s">
        <v>48</v>
      </c>
      <c r="F6" s="36" t="s">
        <v>49</v>
      </c>
      <c r="G6" s="36" t="s">
        <v>50</v>
      </c>
      <c r="I6" s="1" t="s">
        <v>51</v>
      </c>
    </row>
    <row r="7" spans="1:10" ht="15.95" customHeight="1">
      <c r="B7" s="36">
        <v>0</v>
      </c>
      <c r="C7" s="36">
        <v>0</v>
      </c>
      <c r="D7" s="36" t="s">
        <v>52</v>
      </c>
      <c r="E7" s="17">
        <v>0</v>
      </c>
      <c r="F7" s="17">
        <f>B7*E7</f>
        <v>0</v>
      </c>
      <c r="G7" s="17">
        <f>C7*E7</f>
        <v>0</v>
      </c>
      <c r="J7" s="1" t="s">
        <v>53</v>
      </c>
    </row>
    <row r="8" spans="1:10" ht="15.95" customHeight="1">
      <c r="B8" s="36">
        <v>0</v>
      </c>
      <c r="C8" s="36">
        <v>0</v>
      </c>
      <c r="D8" s="36" t="s">
        <v>54</v>
      </c>
      <c r="E8" s="17">
        <v>0</v>
      </c>
      <c r="F8" s="17">
        <f>B8*E8</f>
        <v>0</v>
      </c>
      <c r="G8" s="17">
        <f>C8*E8</f>
        <v>0</v>
      </c>
      <c r="J8" s="1" t="s">
        <v>55</v>
      </c>
    </row>
    <row r="9" spans="1:10" ht="15.75" customHeight="1">
      <c r="B9" s="36">
        <v>0</v>
      </c>
      <c r="C9" s="36">
        <v>0</v>
      </c>
      <c r="D9" s="36" t="s">
        <v>56</v>
      </c>
      <c r="E9" s="17">
        <v>0</v>
      </c>
      <c r="F9" s="17">
        <f>B9*E9</f>
        <v>0</v>
      </c>
      <c r="G9" s="17">
        <f>C9*E9</f>
        <v>0</v>
      </c>
    </row>
    <row r="10" spans="1:10" ht="15.95" customHeight="1">
      <c r="B10" s="37" t="s">
        <v>25</v>
      </c>
      <c r="C10" s="37"/>
      <c r="D10" s="37"/>
      <c r="E10" s="37"/>
      <c r="F10" s="38">
        <f>SUBTOTAL(109,Admissions14[Estimated Income])</f>
        <v>0</v>
      </c>
      <c r="G10" s="38">
        <f>SUBTOTAL(109,Admissions14[Actual Income])</f>
        <v>0</v>
      </c>
    </row>
    <row r="11" spans="1:10" ht="35.1" customHeight="1">
      <c r="A11" s="71" t="s">
        <v>57</v>
      </c>
      <c r="B11" s="64" t="s">
        <v>58</v>
      </c>
      <c r="C11" s="34"/>
      <c r="D11" s="34"/>
      <c r="E11" s="34"/>
      <c r="F11" s="34"/>
      <c r="G11" s="34"/>
    </row>
    <row r="12" spans="1:10" ht="20.100000000000001" customHeight="1">
      <c r="A12" s="71" t="s">
        <v>59</v>
      </c>
      <c r="B12" s="36" t="s">
        <v>45</v>
      </c>
      <c r="C12" s="36" t="s">
        <v>46</v>
      </c>
      <c r="D12" s="36" t="s">
        <v>47</v>
      </c>
      <c r="E12" s="36" t="s">
        <v>48</v>
      </c>
      <c r="F12" s="36" t="s">
        <v>49</v>
      </c>
      <c r="G12" s="36" t="s">
        <v>50</v>
      </c>
      <c r="I12" s="1" t="s">
        <v>60</v>
      </c>
    </row>
    <row r="13" spans="1:10" ht="15.95" customHeight="1">
      <c r="B13" s="36">
        <v>0</v>
      </c>
      <c r="C13" s="36">
        <v>0</v>
      </c>
      <c r="D13" s="36" t="s">
        <v>61</v>
      </c>
      <c r="E13" s="17"/>
      <c r="F13" s="17">
        <f>B13*E13</f>
        <v>0</v>
      </c>
      <c r="G13" s="17">
        <f>C13*E13</f>
        <v>0</v>
      </c>
    </row>
    <row r="14" spans="1:10" ht="15.95" customHeight="1">
      <c r="B14" s="36">
        <v>0</v>
      </c>
      <c r="C14" s="36">
        <v>0</v>
      </c>
      <c r="D14" s="36" t="s">
        <v>62</v>
      </c>
      <c r="E14" s="17"/>
      <c r="F14" s="17">
        <f>B14*E14</f>
        <v>0</v>
      </c>
      <c r="G14" s="17">
        <f>C14*E14</f>
        <v>0</v>
      </c>
    </row>
    <row r="15" spans="1:10" ht="15.95" customHeight="1">
      <c r="B15" s="36">
        <v>0</v>
      </c>
      <c r="C15" s="36">
        <v>0</v>
      </c>
      <c r="D15" s="36" t="s">
        <v>63</v>
      </c>
      <c r="E15" s="17"/>
      <c r="F15" s="17">
        <f>B15*E15</f>
        <v>0</v>
      </c>
      <c r="G15" s="17">
        <f>C15*E15</f>
        <v>0</v>
      </c>
    </row>
    <row r="16" spans="1:10" ht="15.95" customHeight="1">
      <c r="B16" s="36" t="s">
        <v>25</v>
      </c>
      <c r="C16" s="36"/>
      <c r="D16" s="36"/>
      <c r="E16" s="36"/>
      <c r="F16" s="17">
        <f>SUBTOTAL(109,AdsInProgram15[Estimated Income])</f>
        <v>0</v>
      </c>
      <c r="G16" s="17">
        <f>SUBTOTAL(109,AdsInProgram15[Actual Income])</f>
        <v>0</v>
      </c>
    </row>
    <row r="17" spans="1:9" ht="35.1" customHeight="1">
      <c r="A17" s="5" t="s">
        <v>64</v>
      </c>
      <c r="B17" s="64" t="s">
        <v>65</v>
      </c>
      <c r="C17" s="34"/>
      <c r="D17" s="34"/>
      <c r="E17" s="34"/>
      <c r="F17" s="34"/>
      <c r="G17" s="34"/>
    </row>
    <row r="18" spans="1:9" ht="20.100000000000001" customHeight="1">
      <c r="A18" s="71" t="s">
        <v>66</v>
      </c>
      <c r="B18" s="36" t="s">
        <v>45</v>
      </c>
      <c r="C18" s="36" t="s">
        <v>46</v>
      </c>
      <c r="D18" s="36" t="s">
        <v>47</v>
      </c>
      <c r="E18" s="36" t="s">
        <v>48</v>
      </c>
      <c r="F18" s="36" t="s">
        <v>49</v>
      </c>
      <c r="G18" s="36" t="s">
        <v>50</v>
      </c>
      <c r="I18" s="1" t="s">
        <v>67</v>
      </c>
    </row>
    <row r="19" spans="1:9" ht="15.95" customHeight="1">
      <c r="B19" s="39">
        <v>0</v>
      </c>
      <c r="C19" s="39">
        <v>0</v>
      </c>
      <c r="D19" s="75" t="s">
        <v>68</v>
      </c>
      <c r="E19" s="16">
        <v>0</v>
      </c>
      <c r="F19" s="16">
        <f>B19*E19</f>
        <v>0</v>
      </c>
      <c r="G19" s="16">
        <f>C19*E19</f>
        <v>0</v>
      </c>
    </row>
    <row r="20" spans="1:9" ht="15.95" customHeight="1">
      <c r="B20" s="39">
        <v>0</v>
      </c>
      <c r="C20" s="39">
        <v>0</v>
      </c>
      <c r="D20" s="75" t="s">
        <v>69</v>
      </c>
      <c r="E20" s="16">
        <v>0</v>
      </c>
      <c r="F20" s="16">
        <f>B20*E20</f>
        <v>0</v>
      </c>
      <c r="G20" s="16">
        <f>C20*E20</f>
        <v>0</v>
      </c>
    </row>
    <row r="21" spans="1:9" ht="15.95" customHeight="1">
      <c r="B21" s="39">
        <v>0</v>
      </c>
      <c r="C21" s="39">
        <v>0</v>
      </c>
      <c r="D21" s="75" t="s">
        <v>70</v>
      </c>
      <c r="E21" s="16">
        <v>0</v>
      </c>
      <c r="F21" s="16">
        <f>B21*E21</f>
        <v>0</v>
      </c>
      <c r="G21" s="16">
        <f>C21*E21</f>
        <v>0</v>
      </c>
    </row>
    <row r="22" spans="1:9" ht="15.95" customHeight="1">
      <c r="B22" s="39" t="s">
        <v>25</v>
      </c>
      <c r="C22" s="39"/>
      <c r="D22" s="35"/>
      <c r="E22" s="39"/>
      <c r="F22" s="16">
        <f>SUBTOTAL(109,ExhibitorsAndVendors16[Estimated Income])</f>
        <v>0</v>
      </c>
      <c r="G22" s="16">
        <f>SUBTOTAL(109,ExhibitorsAndVendors16[Actual Income])</f>
        <v>0</v>
      </c>
    </row>
    <row r="23" spans="1:9" ht="35.1" customHeight="1">
      <c r="A23" s="71" t="s">
        <v>71</v>
      </c>
      <c r="B23" s="64" t="s">
        <v>72</v>
      </c>
      <c r="C23" s="34"/>
      <c r="D23" s="34"/>
      <c r="E23" s="34"/>
      <c r="F23" s="34"/>
      <c r="G23" s="34"/>
    </row>
    <row r="24" spans="1:9" ht="20.100000000000001" customHeight="1">
      <c r="A24" s="71" t="s">
        <v>73</v>
      </c>
      <c r="B24" s="36" t="s">
        <v>45</v>
      </c>
      <c r="C24" s="36" t="s">
        <v>46</v>
      </c>
      <c r="D24" s="36" t="s">
        <v>47</v>
      </c>
      <c r="E24" s="36" t="s">
        <v>48</v>
      </c>
      <c r="F24" s="36" t="s">
        <v>49</v>
      </c>
      <c r="G24" s="36" t="s">
        <v>50</v>
      </c>
      <c r="I24" s="1" t="s">
        <v>74</v>
      </c>
    </row>
    <row r="25" spans="1:9" ht="15.95" customHeight="1">
      <c r="B25" s="39">
        <v>0</v>
      </c>
      <c r="C25" s="39">
        <v>0</v>
      </c>
      <c r="D25" s="35" t="s">
        <v>75</v>
      </c>
      <c r="E25" s="16"/>
      <c r="F25" s="16">
        <f>B25*E25</f>
        <v>0</v>
      </c>
      <c r="G25" s="16">
        <f>C25*E25</f>
        <v>0</v>
      </c>
    </row>
    <row r="26" spans="1:9" ht="15.95" customHeight="1">
      <c r="B26" s="39">
        <v>0</v>
      </c>
      <c r="C26" s="39">
        <v>0</v>
      </c>
      <c r="D26" s="35" t="s">
        <v>75</v>
      </c>
      <c r="E26" s="16"/>
      <c r="F26" s="16">
        <f>B26*E26</f>
        <v>0</v>
      </c>
      <c r="G26" s="16">
        <f>C26*E26</f>
        <v>0</v>
      </c>
    </row>
    <row r="27" spans="1:9" ht="15.95" customHeight="1">
      <c r="B27" s="39">
        <v>0</v>
      </c>
      <c r="C27" s="39">
        <v>0</v>
      </c>
      <c r="D27" s="35" t="s">
        <v>75</v>
      </c>
      <c r="E27" s="16"/>
      <c r="F27" s="16">
        <f>B27*E27</f>
        <v>0</v>
      </c>
      <c r="G27" s="16">
        <f>C27*E27</f>
        <v>0</v>
      </c>
    </row>
    <row r="28" spans="1:9" ht="15.95" customHeight="1">
      <c r="B28" s="39">
        <v>0</v>
      </c>
      <c r="C28" s="39">
        <v>0</v>
      </c>
      <c r="D28" s="35" t="s">
        <v>75</v>
      </c>
      <c r="E28" s="16"/>
      <c r="F28" s="16">
        <f>B28*E28</f>
        <v>0</v>
      </c>
      <c r="G28" s="16">
        <f>C28*E28</f>
        <v>0</v>
      </c>
    </row>
    <row r="29" spans="1:9" ht="15.95" customHeight="1">
      <c r="B29" s="39" t="s">
        <v>25</v>
      </c>
      <c r="C29" s="39"/>
      <c r="D29" s="35"/>
      <c r="E29" s="39"/>
      <c r="F29" s="16">
        <f>SUBTOTAL(109,SaleOfItems17[Estimated Income])</f>
        <v>0</v>
      </c>
      <c r="G29" s="16">
        <f>SUBTOTAL(109,SaleOfItems17[Actual Income])</f>
        <v>0</v>
      </c>
    </row>
    <row r="32" spans="1:9" ht="18">
      <c r="B32" s="76" t="s">
        <v>76</v>
      </c>
    </row>
  </sheetData>
  <mergeCells count="2">
    <mergeCell ref="B1:C1"/>
    <mergeCell ref="B3:B4"/>
  </mergeCells>
  <phoneticPr fontId="1" type="noConversion"/>
  <conditionalFormatting sqref="A1:A1048576">
    <cfRule type="notContainsBlanks" dxfId="89" priority="1">
      <formula>LEN(TRIM(A1))&gt;0</formula>
    </cfRule>
  </conditionalFormatting>
  <printOptions horizontalCentered="1"/>
  <pageMargins left="0.75" right="0.75" top="1" bottom="1" header="0.5" footer="0.5"/>
  <pageSetup scale="79" fitToHeight="0" orientation="landscape"/>
  <headerFooter alignWithMargins="0"/>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H29"/>
  <sheetViews>
    <sheetView showGridLines="0" topLeftCell="B9" zoomScaleNormal="100" zoomScaleSheetLayoutView="75" workbookViewId="0">
      <selection activeCell="B11" sqref="B11"/>
    </sheetView>
  </sheetViews>
  <sheetFormatPr defaultColWidth="9.140625" defaultRowHeight="13.15"/>
  <cols>
    <col min="1" max="1" width="2.7109375" style="5" customWidth="1"/>
    <col min="2" max="2" width="23.140625" style="1" customWidth="1"/>
    <col min="3" max="3" width="15.7109375" style="1" customWidth="1"/>
    <col min="4" max="4" width="26.42578125" style="1" customWidth="1"/>
    <col min="5" max="7" width="23.140625" style="1" customWidth="1"/>
    <col min="8" max="8" width="2.7109375" style="1" customWidth="1"/>
    <col min="9" max="16384" width="9.140625" style="1"/>
  </cols>
  <sheetData>
    <row r="1" spans="1:8" ht="45.75" customHeight="1">
      <c r="A1" s="5" t="s">
        <v>37</v>
      </c>
      <c r="B1" s="80" t="str">
        <f>Expenses!B1</f>
        <v>Budget</v>
      </c>
      <c r="C1" s="80"/>
      <c r="D1" s="60">
        <f>Expenses!D1</f>
        <v>0</v>
      </c>
      <c r="E1" s="32"/>
      <c r="F1" s="32"/>
      <c r="G1" s="33" t="s">
        <v>38</v>
      </c>
    </row>
    <row r="2" spans="1:8" ht="6.75" customHeight="1">
      <c r="B2" s="25"/>
      <c r="C2" s="25"/>
      <c r="D2" s="25"/>
      <c r="E2" s="26"/>
      <c r="F2" s="26"/>
      <c r="G2" s="26"/>
      <c r="H2" s="27"/>
    </row>
    <row r="3" spans="1:8" s="15" customFormat="1" ht="15" customHeight="1">
      <c r="A3" s="71" t="s">
        <v>39</v>
      </c>
      <c r="B3" s="79" t="s">
        <v>40</v>
      </c>
      <c r="C3" s="23"/>
      <c r="D3" s="23"/>
      <c r="E3" s="23"/>
      <c r="F3" s="24" t="s">
        <v>13</v>
      </c>
      <c r="G3" s="24" t="s">
        <v>14</v>
      </c>
    </row>
    <row r="4" spans="1:8" ht="24" customHeight="1">
      <c r="A4" s="71" t="s">
        <v>41</v>
      </c>
      <c r="B4" s="79"/>
      <c r="C4" s="21"/>
      <c r="D4" s="21"/>
      <c r="E4" s="21"/>
      <c r="F4" s="22">
        <f>SUM(Admissions[[#Totals],[Estimated Income]],AdsInProgram[[#Totals],[Estimated Income]],ExhibitorsAndVendors[[#Totals],[Estimated Income]],SaleOfItems[[#Totals],[Estimated Income]])</f>
        <v>0</v>
      </c>
      <c r="G4" s="22">
        <f>SUM(Admissions[[#Totals],[Actual Income]],AdsInProgram[[#Totals],[Actual Income]],ExhibitorsAndVendors[[#Totals],[Actual Income]],SaleOfItems[[#Totals],[Actual Income]])</f>
        <v>0</v>
      </c>
    </row>
    <row r="5" spans="1:8" ht="35.1" customHeight="1">
      <c r="A5" s="71" t="s">
        <v>42</v>
      </c>
      <c r="B5" s="64" t="s">
        <v>43</v>
      </c>
      <c r="C5" s="34"/>
      <c r="D5" s="34"/>
      <c r="E5" s="34"/>
      <c r="F5" s="34"/>
      <c r="G5" s="34"/>
    </row>
    <row r="6" spans="1:8" ht="20.100000000000001" customHeight="1">
      <c r="A6" s="71" t="s">
        <v>44</v>
      </c>
      <c r="B6" s="36" t="s">
        <v>45</v>
      </c>
      <c r="C6" s="36" t="s">
        <v>46</v>
      </c>
      <c r="D6" s="36" t="s">
        <v>47</v>
      </c>
      <c r="E6" s="36" t="s">
        <v>48</v>
      </c>
      <c r="F6" s="36" t="s">
        <v>49</v>
      </c>
      <c r="G6" s="36" t="s">
        <v>50</v>
      </c>
    </row>
    <row r="7" spans="1:8" ht="15.95" customHeight="1">
      <c r="B7" s="36">
        <v>0</v>
      </c>
      <c r="C7" s="36">
        <v>0</v>
      </c>
      <c r="D7" s="36" t="s">
        <v>52</v>
      </c>
      <c r="E7" s="17">
        <v>0</v>
      </c>
      <c r="F7" s="17">
        <f>B7*E7</f>
        <v>0</v>
      </c>
      <c r="G7" s="17">
        <f>C7*E7</f>
        <v>0</v>
      </c>
    </row>
    <row r="8" spans="1:8" ht="15.95" customHeight="1">
      <c r="B8" s="36">
        <v>0</v>
      </c>
      <c r="C8" s="36">
        <v>0</v>
      </c>
      <c r="D8" s="36" t="s">
        <v>54</v>
      </c>
      <c r="E8" s="17">
        <v>0</v>
      </c>
      <c r="F8" s="17">
        <f>B8*E8</f>
        <v>0</v>
      </c>
      <c r="G8" s="17">
        <f>C8*E8</f>
        <v>0</v>
      </c>
    </row>
    <row r="9" spans="1:8" ht="15.75" customHeight="1">
      <c r="B9" s="36">
        <v>0</v>
      </c>
      <c r="C9" s="36">
        <v>0</v>
      </c>
      <c r="D9" s="36" t="s">
        <v>56</v>
      </c>
      <c r="E9" s="17">
        <v>0</v>
      </c>
      <c r="F9" s="17">
        <f>B9*E9</f>
        <v>0</v>
      </c>
      <c r="G9" s="17">
        <f>C9*E9</f>
        <v>0</v>
      </c>
    </row>
    <row r="10" spans="1:8" ht="15.95" customHeight="1">
      <c r="B10" s="37" t="s">
        <v>25</v>
      </c>
      <c r="C10" s="37"/>
      <c r="D10" s="37"/>
      <c r="E10" s="37"/>
      <c r="F10" s="38">
        <f>SUBTOTAL(109,Admissions[Estimated Income])</f>
        <v>0</v>
      </c>
      <c r="G10" s="38">
        <f>SUBTOTAL(109,Admissions[Actual Income])</f>
        <v>0</v>
      </c>
    </row>
    <row r="11" spans="1:8" ht="35.1" customHeight="1">
      <c r="A11" s="71" t="s">
        <v>57</v>
      </c>
      <c r="B11" s="64" t="s">
        <v>77</v>
      </c>
      <c r="C11" s="34"/>
      <c r="D11" s="34"/>
      <c r="E11" s="34"/>
      <c r="F11" s="34"/>
      <c r="G11" s="34"/>
    </row>
    <row r="12" spans="1:8" ht="20.100000000000001" customHeight="1">
      <c r="A12" s="71" t="s">
        <v>59</v>
      </c>
      <c r="B12" s="36" t="s">
        <v>45</v>
      </c>
      <c r="C12" s="36" t="s">
        <v>46</v>
      </c>
      <c r="D12" s="36" t="s">
        <v>47</v>
      </c>
      <c r="E12" s="36" t="s">
        <v>48</v>
      </c>
      <c r="F12" s="36" t="s">
        <v>49</v>
      </c>
      <c r="G12" s="36" t="s">
        <v>50</v>
      </c>
    </row>
    <row r="13" spans="1:8" ht="15.95" customHeight="1">
      <c r="B13" s="36">
        <v>0</v>
      </c>
      <c r="C13" s="36">
        <v>0</v>
      </c>
      <c r="D13" s="36" t="s">
        <v>61</v>
      </c>
      <c r="E13" s="17"/>
      <c r="F13" s="17">
        <f>B13*E13</f>
        <v>0</v>
      </c>
      <c r="G13" s="17">
        <f>C13*E13</f>
        <v>0</v>
      </c>
    </row>
    <row r="14" spans="1:8" ht="15.95" customHeight="1">
      <c r="B14" s="36">
        <v>0</v>
      </c>
      <c r="C14" s="36">
        <v>0</v>
      </c>
      <c r="D14" s="36" t="s">
        <v>62</v>
      </c>
      <c r="E14" s="17"/>
      <c r="F14" s="17">
        <f>B14*E14</f>
        <v>0</v>
      </c>
      <c r="G14" s="17">
        <f>C14*E14</f>
        <v>0</v>
      </c>
    </row>
    <row r="15" spans="1:8" ht="15.95" customHeight="1">
      <c r="B15" s="36">
        <v>0</v>
      </c>
      <c r="C15" s="36">
        <v>0</v>
      </c>
      <c r="D15" s="36" t="s">
        <v>63</v>
      </c>
      <c r="E15" s="17"/>
      <c r="F15" s="17">
        <f>B15*E15</f>
        <v>0</v>
      </c>
      <c r="G15" s="17">
        <f>C15*E15</f>
        <v>0</v>
      </c>
    </row>
    <row r="16" spans="1:8" ht="15.95" customHeight="1">
      <c r="B16" s="36" t="s">
        <v>25</v>
      </c>
      <c r="C16" s="36"/>
      <c r="D16" s="36"/>
      <c r="E16" s="36"/>
      <c r="F16" s="17">
        <f>SUBTOTAL(109,AdsInProgram[Estimated Income])</f>
        <v>0</v>
      </c>
      <c r="G16" s="17">
        <f>SUBTOTAL(109,AdsInProgram[Actual Income])</f>
        <v>0</v>
      </c>
    </row>
    <row r="17" spans="1:7" ht="35.1" customHeight="1">
      <c r="A17" s="5" t="s">
        <v>64</v>
      </c>
      <c r="B17" s="64" t="s">
        <v>65</v>
      </c>
      <c r="C17" s="34"/>
      <c r="D17" s="34"/>
      <c r="E17" s="34"/>
      <c r="F17" s="34"/>
      <c r="G17" s="34"/>
    </row>
    <row r="18" spans="1:7" ht="20.100000000000001" customHeight="1">
      <c r="A18" s="71" t="s">
        <v>66</v>
      </c>
      <c r="B18" s="36" t="s">
        <v>45</v>
      </c>
      <c r="C18" s="36" t="s">
        <v>46</v>
      </c>
      <c r="D18" s="36" t="s">
        <v>47</v>
      </c>
      <c r="E18" s="36" t="s">
        <v>48</v>
      </c>
      <c r="F18" s="36" t="s">
        <v>49</v>
      </c>
      <c r="G18" s="36" t="s">
        <v>50</v>
      </c>
    </row>
    <row r="19" spans="1:7" ht="15.95" customHeight="1">
      <c r="B19" s="39">
        <v>0</v>
      </c>
      <c r="C19" s="39">
        <v>0</v>
      </c>
      <c r="D19" s="75" t="s">
        <v>68</v>
      </c>
      <c r="E19" s="16">
        <v>0</v>
      </c>
      <c r="F19" s="16">
        <f>B19*E19</f>
        <v>0</v>
      </c>
      <c r="G19" s="16">
        <f>C19*E19</f>
        <v>0</v>
      </c>
    </row>
    <row r="20" spans="1:7" ht="15.95" customHeight="1">
      <c r="B20" s="39">
        <v>0</v>
      </c>
      <c r="C20" s="39">
        <v>0</v>
      </c>
      <c r="D20" s="75" t="s">
        <v>69</v>
      </c>
      <c r="E20" s="16">
        <v>0</v>
      </c>
      <c r="F20" s="16">
        <f>B20*E20</f>
        <v>0</v>
      </c>
      <c r="G20" s="16">
        <f>C20*E20</f>
        <v>0</v>
      </c>
    </row>
    <row r="21" spans="1:7" ht="15.95" customHeight="1">
      <c r="B21" s="39">
        <v>0</v>
      </c>
      <c r="C21" s="39">
        <v>0</v>
      </c>
      <c r="D21" s="75" t="s">
        <v>70</v>
      </c>
      <c r="E21" s="16">
        <v>0</v>
      </c>
      <c r="F21" s="16">
        <f>B21*E21</f>
        <v>0</v>
      </c>
      <c r="G21" s="16">
        <f>C21*E21</f>
        <v>0</v>
      </c>
    </row>
    <row r="22" spans="1:7" ht="15.95" customHeight="1">
      <c r="B22" s="39" t="s">
        <v>25</v>
      </c>
      <c r="C22" s="39"/>
      <c r="D22" s="35"/>
      <c r="E22" s="39"/>
      <c r="F22" s="16">
        <f>SUBTOTAL(109,ExhibitorsAndVendors[Estimated Income])</f>
        <v>0</v>
      </c>
      <c r="G22" s="16">
        <f>SUBTOTAL(109,ExhibitorsAndVendors[Actual Income])</f>
        <v>0</v>
      </c>
    </row>
    <row r="23" spans="1:7" ht="35.1" customHeight="1">
      <c r="A23" s="71" t="s">
        <v>71</v>
      </c>
      <c r="B23" s="64" t="s">
        <v>72</v>
      </c>
      <c r="C23" s="34"/>
      <c r="D23" s="34"/>
      <c r="E23" s="34"/>
      <c r="F23" s="34"/>
      <c r="G23" s="34"/>
    </row>
    <row r="24" spans="1:7" ht="20.100000000000001" customHeight="1">
      <c r="A24" s="71" t="s">
        <v>73</v>
      </c>
      <c r="B24" s="36" t="s">
        <v>45</v>
      </c>
      <c r="C24" s="36" t="s">
        <v>46</v>
      </c>
      <c r="D24" s="36" t="s">
        <v>47</v>
      </c>
      <c r="E24" s="36" t="s">
        <v>48</v>
      </c>
      <c r="F24" s="36" t="s">
        <v>49</v>
      </c>
      <c r="G24" s="36" t="s">
        <v>50</v>
      </c>
    </row>
    <row r="25" spans="1:7" ht="15.95" customHeight="1">
      <c r="B25" s="39">
        <v>0</v>
      </c>
      <c r="C25" s="39">
        <v>0</v>
      </c>
      <c r="D25" s="35" t="s">
        <v>75</v>
      </c>
      <c r="E25" s="16"/>
      <c r="F25" s="16">
        <f>B25*E25</f>
        <v>0</v>
      </c>
      <c r="G25" s="16">
        <f>C25*E25</f>
        <v>0</v>
      </c>
    </row>
    <row r="26" spans="1:7" ht="15.95" customHeight="1">
      <c r="B26" s="39">
        <v>0</v>
      </c>
      <c r="C26" s="39">
        <v>0</v>
      </c>
      <c r="D26" s="35" t="s">
        <v>75</v>
      </c>
      <c r="E26" s="16"/>
      <c r="F26" s="16">
        <f>B26*E26</f>
        <v>0</v>
      </c>
      <c r="G26" s="16">
        <f>C26*E26</f>
        <v>0</v>
      </c>
    </row>
    <row r="27" spans="1:7" ht="15.95" customHeight="1">
      <c r="B27" s="39">
        <v>0</v>
      </c>
      <c r="C27" s="39">
        <v>0</v>
      </c>
      <c r="D27" s="35" t="s">
        <v>75</v>
      </c>
      <c r="E27" s="16"/>
      <c r="F27" s="16">
        <f>B27*E27</f>
        <v>0</v>
      </c>
      <c r="G27" s="16">
        <f>C27*E27</f>
        <v>0</v>
      </c>
    </row>
    <row r="28" spans="1:7" ht="15.95" customHeight="1">
      <c r="B28" s="39">
        <v>0</v>
      </c>
      <c r="C28" s="39">
        <v>0</v>
      </c>
      <c r="D28" s="35" t="s">
        <v>75</v>
      </c>
      <c r="E28" s="16"/>
      <c r="F28" s="16">
        <f>B28*E28</f>
        <v>0</v>
      </c>
      <c r="G28" s="16">
        <f>C28*E28</f>
        <v>0</v>
      </c>
    </row>
    <row r="29" spans="1:7" ht="15.95" customHeight="1">
      <c r="B29" s="39" t="s">
        <v>25</v>
      </c>
      <c r="C29" s="39"/>
      <c r="D29" s="35"/>
      <c r="E29" s="39"/>
      <c r="F29" s="16">
        <f>SUBTOTAL(109,SaleOfItems[Estimated Income])</f>
        <v>0</v>
      </c>
      <c r="G29" s="16">
        <f>SUBTOTAL(109,SaleOfItems[Actual Income])</f>
        <v>0</v>
      </c>
    </row>
  </sheetData>
  <mergeCells count="2">
    <mergeCell ref="B3:B4"/>
    <mergeCell ref="B1:C1"/>
  </mergeCells>
  <phoneticPr fontId="1" type="noConversion"/>
  <conditionalFormatting sqref="A1:A1048576">
    <cfRule type="notContainsBlanks" dxfId="46" priority="1">
      <formula>LEN(TRIM(A1))&gt;0</formula>
    </cfRule>
  </conditionalFormatting>
  <printOptions horizontalCentered="1"/>
  <pageMargins left="0.75" right="0.75" top="1" bottom="1" header="0.5" footer="0.5"/>
  <pageSetup scale="79" fitToHeight="0" orientation="landscape" r:id="rId1"/>
  <headerFooter alignWithMargins="0"/>
  <ignoredErrors>
    <ignoredError sqref="G25:G29 F25:F28 G19:G21 F19:F21 G13:G16 F13:F15" emptyCellReference="1"/>
  </ignoredErrors>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G12"/>
  <sheetViews>
    <sheetView showGridLines="0" zoomScaleNormal="100" workbookViewId="0"/>
  </sheetViews>
  <sheetFormatPr defaultColWidth="9.140625" defaultRowHeight="13.15"/>
  <cols>
    <col min="1" max="1" width="2.7109375" style="68" customWidth="1"/>
    <col min="2" max="2" width="16.7109375" style="1" customWidth="1"/>
    <col min="3" max="3" width="20.7109375" style="1" customWidth="1"/>
    <col min="4" max="7" width="23.140625" style="1" customWidth="1"/>
    <col min="8" max="8" width="2.7109375" style="1" customWidth="1"/>
    <col min="9" max="9" width="5.28515625" style="1" customWidth="1"/>
    <col min="10" max="16384" width="9.140625" style="1"/>
  </cols>
  <sheetData>
    <row r="1" spans="1:7" ht="36.75" customHeight="1">
      <c r="A1" s="5" t="s">
        <v>78</v>
      </c>
      <c r="B1" s="82" t="str">
        <f>Expenses!B1</f>
        <v>Budget</v>
      </c>
      <c r="C1" s="82"/>
      <c r="D1" s="61">
        <f>Expenses!D1</f>
        <v>0</v>
      </c>
      <c r="E1" s="42"/>
      <c r="F1" s="42"/>
      <c r="G1" s="43" t="s">
        <v>79</v>
      </c>
    </row>
    <row r="2" spans="1:7" ht="21" customHeight="1">
      <c r="B2" s="41"/>
      <c r="C2" s="41"/>
      <c r="D2" s="41"/>
      <c r="E2" s="41"/>
      <c r="F2" s="41"/>
      <c r="G2" s="40" t="s">
        <v>80</v>
      </c>
    </row>
    <row r="3" spans="1:7" ht="19.5" customHeight="1">
      <c r="A3" s="71" t="s">
        <v>81</v>
      </c>
      <c r="B3" s="2"/>
      <c r="C3" s="2"/>
      <c r="D3" s="3"/>
      <c r="E3" s="74" t="s">
        <v>82</v>
      </c>
      <c r="F3" s="74"/>
      <c r="G3" s="74"/>
    </row>
    <row r="4" spans="1:7" ht="20.100000000000001" customHeight="1">
      <c r="A4" s="71" t="s">
        <v>83</v>
      </c>
      <c r="B4" s="72" t="s">
        <v>84</v>
      </c>
      <c r="C4" s="62" t="s">
        <v>13</v>
      </c>
      <c r="D4" s="63" t="s">
        <v>14</v>
      </c>
      <c r="E4" s="74"/>
      <c r="F4" s="74"/>
      <c r="G4" s="74"/>
    </row>
    <row r="5" spans="1:7" ht="15.95" customHeight="1">
      <c r="B5" s="50" t="s">
        <v>85</v>
      </c>
      <c r="C5" s="44">
        <f>Income!F10</f>
        <v>0</v>
      </c>
      <c r="D5" s="45">
        <f>Income!F4</f>
        <v>0</v>
      </c>
      <c r="E5" s="74"/>
      <c r="F5" s="74"/>
      <c r="G5" s="74"/>
    </row>
    <row r="6" spans="1:7" ht="15.95" customHeight="1">
      <c r="B6" s="51" t="s">
        <v>86</v>
      </c>
      <c r="C6" s="46">
        <f>Expenses!G4</f>
        <v>0</v>
      </c>
      <c r="D6" s="47">
        <f>Expenses!H4</f>
        <v>22</v>
      </c>
      <c r="E6" s="74"/>
      <c r="F6" s="74"/>
      <c r="G6" s="74"/>
    </row>
    <row r="7" spans="1:7" ht="15">
      <c r="B7" s="4"/>
      <c r="C7" s="48"/>
      <c r="D7" s="49"/>
      <c r="E7" s="74"/>
      <c r="F7" s="74"/>
      <c r="G7" s="74"/>
    </row>
    <row r="8" spans="1:7" ht="33" customHeight="1">
      <c r="A8" s="71" t="s">
        <v>87</v>
      </c>
      <c r="B8" s="54" t="s">
        <v>88</v>
      </c>
      <c r="C8" s="52">
        <f>C5-C6</f>
        <v>0</v>
      </c>
      <c r="D8" s="53">
        <f>D5-D6</f>
        <v>-22</v>
      </c>
      <c r="E8" s="74"/>
      <c r="F8" s="74"/>
      <c r="G8" s="74"/>
    </row>
    <row r="9" spans="1:7" ht="12.75" customHeight="1">
      <c r="E9" s="74"/>
      <c r="F9" s="74"/>
      <c r="G9" s="74"/>
    </row>
    <row r="10" spans="1:7" ht="12.75" customHeight="1">
      <c r="E10" s="74"/>
      <c r="F10" s="74"/>
      <c r="G10" s="74"/>
    </row>
    <row r="11" spans="1:7" ht="12.75" customHeight="1">
      <c r="E11" s="74"/>
      <c r="F11" s="74"/>
      <c r="G11" s="74"/>
    </row>
    <row r="12" spans="1:7" ht="12.75" customHeight="1">
      <c r="E12" s="74"/>
      <c r="F12" s="74"/>
      <c r="G12" s="74"/>
    </row>
  </sheetData>
  <mergeCells count="1">
    <mergeCell ref="B1:C1"/>
  </mergeCells>
  <phoneticPr fontId="1" type="noConversion"/>
  <conditionalFormatting sqref="E3:G12">
    <cfRule type="notContainsBlanks" dxfId="3" priority="3">
      <formula>LEN(TRIM(E3))&gt;0</formula>
    </cfRule>
  </conditionalFormatting>
  <conditionalFormatting sqref="A3:A4 A8">
    <cfRule type="notContainsBlanks" dxfId="2" priority="2">
      <formula>LEN(TRIM(A3))&gt;0</formula>
    </cfRule>
  </conditionalFormatting>
  <conditionalFormatting sqref="A1">
    <cfRule type="notContainsBlanks" dxfId="1" priority="1">
      <formula>LEN(TRIM(A1))&gt;0</formula>
    </cfRule>
  </conditionalFormatting>
  <printOptions horizontalCentered="1"/>
  <pageMargins left="0.75" right="0.75" top="1" bottom="1" header="0.5" footer="0.5"/>
  <pageSetup scale="83" orientation="landscape" r:id="rId1"/>
  <headerFooter alignWithMargins="0"/>
  <ignoredErrors>
    <ignoredError sqref="C5:D5"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9A5D-FDF4-4A78-840C-BC1A544B1CD3}">
  <dimension ref="A1:C7"/>
  <sheetViews>
    <sheetView workbookViewId="0">
      <selection activeCell="K31" sqref="K31"/>
    </sheetView>
  </sheetViews>
  <sheetFormatPr defaultRowHeight="12.75"/>
  <sheetData>
    <row r="1" spans="1:3" ht="30.75" customHeight="1">
      <c r="A1" s="77" t="s">
        <v>89</v>
      </c>
    </row>
    <row r="3" spans="1:3">
      <c r="A3" t="s">
        <v>90</v>
      </c>
      <c r="C3" t="s">
        <v>91</v>
      </c>
    </row>
    <row r="5" spans="1:3">
      <c r="A5" t="s">
        <v>92</v>
      </c>
    </row>
    <row r="6" spans="1:3">
      <c r="B6" t="s">
        <v>93</v>
      </c>
    </row>
    <row r="7" spans="1:3">
      <c r="B7"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C827-EE44-40F9-9717-F5F21BA05CCA}">
  <dimension ref="A1"/>
  <sheetViews>
    <sheetView tabSelected="1" workbookViewId="0">
      <selection sqref="A1:XFD1048576"/>
    </sheetView>
  </sheetViews>
  <sheetFormatPr defaultRowHeight="12.75"/>
  <cols>
    <col min="1" max="16384" width="9.140625" style="78"/>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06E7C728-7D23-41F3-B801-8009CDFF2292}"/>
</file>

<file path=customXml/itemProps2.xml><?xml version="1.0" encoding="utf-8"?>
<ds:datastoreItem xmlns:ds="http://schemas.openxmlformats.org/officeDocument/2006/customXml" ds:itemID="{38420F57-A8F4-4B03-AA24-A467E3C5C07B}"/>
</file>

<file path=customXml/itemProps3.xml><?xml version="1.0" encoding="utf-8"?>
<ds:datastoreItem xmlns:ds="http://schemas.openxmlformats.org/officeDocument/2006/customXml" ds:itemID="{61139F17-E413-404E-A8E4-C5DF8C29B0CF}"/>
</file>

<file path=docProps/app.xml><?xml version="1.0" encoding="utf-8"?>
<Properties xmlns="http://schemas.openxmlformats.org/officeDocument/2006/extended-properties" xmlns:vt="http://schemas.openxmlformats.org/officeDocument/2006/docPropsVTypes">
  <Template>TM16410231</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2022-10-14T14:13:50Z</dcterms:created>
  <dcterms:modified xsi:type="dcterms:W3CDTF">2022-12-30T20:14:18Z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